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P:\OBHE\OBHE.033 - BD Terchovska\v.2 DSP\07 Exped DIG 2023.05.xx - uprava podorysy\OPEN\"/>
    </mc:Choice>
  </mc:AlternateContent>
  <xr:revisionPtr revIDLastSave="0" documentId="13_ncr:1_{7AB51B60-7EC1-49D5-988A-710F81B3DB1D}" xr6:coauthVersionLast="47" xr6:coauthVersionMax="47" xr10:uidLastSave="{00000000-0000-0000-0000-000000000000}"/>
  <bookViews>
    <workbookView xWindow="-120" yWindow="-120" windowWidth="38640" windowHeight="21120" firstSheet="1" activeTab="1" xr2:uid="{00000000-000D-0000-FFFF-FFFF00000000}"/>
  </bookViews>
  <sheets>
    <sheet name="Rekapitulácia stavby" sheetId="1" state="veryHidden" r:id="rId1"/>
    <sheet name="A Spoločné časti - elektro" sheetId="16" r:id="rId2"/>
    <sheet name="B1 Nájomné byty - elektro" sheetId="17" r:id="rId3"/>
    <sheet name="B2 Nebytové priestory - elektro" sheetId="15" r:id="rId4"/>
  </sheets>
  <definedNames>
    <definedName name="_xlnm._FilterDatabase" localSheetId="1" hidden="1">'A Spoločné časti - elektro'!$A$9:$I$186</definedName>
    <definedName name="_xlnm._FilterDatabase" localSheetId="2" hidden="1">'B1 Nájomné byty - elektro'!$A$9:$I$72</definedName>
    <definedName name="_xlnm._FilterDatabase" localSheetId="3" hidden="1">'B2 Nebytové priestory - elektro'!$A$9:$I$77</definedName>
    <definedName name="_xlnm.Print_Titles" localSheetId="1">'A Spoločné časti - elektro'!$9:$9</definedName>
    <definedName name="_xlnm.Print_Titles" localSheetId="2">'B1 Nájomné byty - elektro'!$9:$9</definedName>
    <definedName name="_xlnm.Print_Titles" localSheetId="3">'B2 Nebytové priestory - elektro'!$9:$9</definedName>
    <definedName name="_xlnm.Print_Titles" localSheetId="0">'Rekapitulácia stavby'!$92:$92</definedName>
    <definedName name="_xlnm.Print_Area" localSheetId="1">'A Spoločné časti - elektro'!$A$1:$I$186</definedName>
    <definedName name="_xlnm.Print_Area" localSheetId="2">'B1 Nájomné byty - elektro'!$A$1:$I$72</definedName>
    <definedName name="_xlnm.Print_Area" localSheetId="3">'B2 Nebytové priestory - elektro'!$A$1:$I$77</definedName>
    <definedName name="_xlnm.Print_Area" localSheetId="0">'Rekapitulácia stavby'!$D$4:$AO$76,'Rekapitulácia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8" i="15" l="1"/>
  <c r="H38" i="15" s="1"/>
  <c r="H37" i="15"/>
  <c r="H12" i="16"/>
  <c r="H145" i="16" l="1"/>
  <c r="H143" i="16"/>
  <c r="H184" i="16" l="1"/>
  <c r="F37" i="16"/>
  <c r="F43" i="16"/>
  <c r="H22" i="16"/>
  <c r="H21" i="16"/>
  <c r="H20" i="16"/>
  <c r="F18" i="16" l="1"/>
  <c r="H63" i="17"/>
  <c r="H62" i="17"/>
  <c r="F61" i="17"/>
  <c r="H61" i="17" s="1"/>
  <c r="H60" i="17"/>
  <c r="H59" i="17"/>
  <c r="H75" i="15" l="1"/>
  <c r="H23" i="15" l="1"/>
  <c r="F40" i="15"/>
  <c r="H40" i="15" s="1"/>
  <c r="H39" i="15"/>
  <c r="F34" i="15"/>
  <c r="H34" i="15" s="1"/>
  <c r="H33" i="15"/>
  <c r="F46" i="15"/>
  <c r="F13" i="15" l="1"/>
  <c r="H13" i="15" s="1"/>
  <c r="H12" i="15"/>
  <c r="H13" i="16"/>
  <c r="H14" i="16"/>
  <c r="H15" i="16"/>
  <c r="H16" i="16"/>
  <c r="F17" i="16"/>
  <c r="H18" i="16"/>
  <c r="H45" i="17"/>
  <c r="F53" i="17"/>
  <c r="F55" i="17"/>
  <c r="H70" i="17"/>
  <c r="F56" i="17"/>
  <c r="H69" i="17" l="1"/>
  <c r="H68" i="17"/>
  <c r="H67" i="17"/>
  <c r="H66" i="17"/>
  <c r="H65" i="17"/>
  <c r="H57" i="17"/>
  <c r="H56" i="17"/>
  <c r="H55" i="17"/>
  <c r="H53" i="17"/>
  <c r="H52" i="17"/>
  <c r="H51" i="17"/>
  <c r="H50" i="17"/>
  <c r="H48" i="17"/>
  <c r="H47" i="17"/>
  <c r="H46" i="17"/>
  <c r="H42" i="17"/>
  <c r="F41" i="17"/>
  <c r="H41" i="17" s="1"/>
  <c r="H40" i="17"/>
  <c r="F39" i="17"/>
  <c r="H39" i="17" s="1"/>
  <c r="H38" i="17"/>
  <c r="F37" i="17"/>
  <c r="H37" i="17" s="1"/>
  <c r="H36" i="17"/>
  <c r="F35" i="17"/>
  <c r="H35" i="17" s="1"/>
  <c r="H34" i="17"/>
  <c r="F33" i="17"/>
  <c r="H33" i="17" s="1"/>
  <c r="H32" i="17"/>
  <c r="F31" i="17"/>
  <c r="H31" i="17" s="1"/>
  <c r="H30" i="17"/>
  <c r="F29" i="17"/>
  <c r="H29" i="17" s="1"/>
  <c r="H28" i="17"/>
  <c r="F27" i="17"/>
  <c r="H27" i="17" s="1"/>
  <c r="H26" i="17"/>
  <c r="F25" i="17"/>
  <c r="H25" i="17" s="1"/>
  <c r="H24" i="17"/>
  <c r="F23" i="17"/>
  <c r="H23" i="17" s="1"/>
  <c r="H22" i="17"/>
  <c r="F21" i="17"/>
  <c r="H21" i="17" s="1"/>
  <c r="H20" i="17"/>
  <c r="F19" i="17"/>
  <c r="H19" i="17" s="1"/>
  <c r="H18" i="17"/>
  <c r="F16" i="17"/>
  <c r="H16" i="17" s="1"/>
  <c r="H15" i="17"/>
  <c r="F13" i="17"/>
  <c r="H13" i="17" s="1"/>
  <c r="H12" i="17"/>
  <c r="H183" i="16"/>
  <c r="H182" i="16"/>
  <c r="H181" i="16"/>
  <c r="H180" i="16"/>
  <c r="H179" i="16"/>
  <c r="H178" i="16"/>
  <c r="H176" i="16"/>
  <c r="H175" i="16"/>
  <c r="H174" i="16"/>
  <c r="H173" i="16"/>
  <c r="H171" i="16"/>
  <c r="H170" i="16"/>
  <c r="H169" i="16"/>
  <c r="H168" i="16"/>
  <c r="H167" i="16"/>
  <c r="F166" i="16"/>
  <c r="H166" i="16" s="1"/>
  <c r="F165" i="16"/>
  <c r="H165" i="16" s="1"/>
  <c r="H164" i="16"/>
  <c r="H162" i="16"/>
  <c r="H161" i="16"/>
  <c r="H160" i="16"/>
  <c r="H159" i="16"/>
  <c r="F158" i="16"/>
  <c r="H158" i="16" s="1"/>
  <c r="H157" i="16"/>
  <c r="H156" i="16"/>
  <c r="H155" i="16"/>
  <c r="H154" i="16"/>
  <c r="H153" i="16"/>
  <c r="H152" i="16"/>
  <c r="H151" i="16"/>
  <c r="H150" i="16"/>
  <c r="F149" i="16"/>
  <c r="H149" i="16" s="1"/>
  <c r="F148" i="16"/>
  <c r="H148" i="16" s="1"/>
  <c r="H147" i="16"/>
  <c r="H144" i="16"/>
  <c r="H142" i="16"/>
  <c r="H141" i="16"/>
  <c r="H139" i="16"/>
  <c r="H138" i="16"/>
  <c r="F136" i="16"/>
  <c r="H136" i="16" s="1"/>
  <c r="F135" i="16"/>
  <c r="H135" i="16" s="1"/>
  <c r="F134" i="16"/>
  <c r="H134" i="16" s="1"/>
  <c r="H133" i="16"/>
  <c r="F132" i="16"/>
  <c r="H132" i="16" s="1"/>
  <c r="H131" i="16"/>
  <c r="F130" i="16"/>
  <c r="H130" i="16" s="1"/>
  <c r="H129" i="16"/>
  <c r="F127" i="16"/>
  <c r="F128" i="16" s="1"/>
  <c r="H128" i="16" s="1"/>
  <c r="F126" i="16"/>
  <c r="H126" i="16" s="1"/>
  <c r="H125" i="16"/>
  <c r="F123" i="16"/>
  <c r="F124" i="16" s="1"/>
  <c r="H124" i="16" s="1"/>
  <c r="H122" i="16"/>
  <c r="F119" i="16"/>
  <c r="H119" i="16" s="1"/>
  <c r="H118" i="16"/>
  <c r="H117" i="16"/>
  <c r="H116" i="16"/>
  <c r="H115" i="16"/>
  <c r="H114" i="16"/>
  <c r="H111" i="16"/>
  <c r="H110" i="16"/>
  <c r="H109" i="16"/>
  <c r="H108" i="16"/>
  <c r="H107" i="16"/>
  <c r="H106" i="16"/>
  <c r="H105" i="16"/>
  <c r="H104" i="16"/>
  <c r="H103" i="16"/>
  <c r="H102" i="16"/>
  <c r="H101" i="16"/>
  <c r="H99" i="16"/>
  <c r="H98" i="16"/>
  <c r="H97" i="16"/>
  <c r="H96" i="16"/>
  <c r="H94" i="16"/>
  <c r="H93" i="16"/>
  <c r="H92" i="16"/>
  <c r="H91" i="16"/>
  <c r="H90" i="16"/>
  <c r="H89" i="16"/>
  <c r="H88" i="16"/>
  <c r="H87" i="16"/>
  <c r="H86" i="16"/>
  <c r="H85" i="16"/>
  <c r="H84" i="16"/>
  <c r="H82" i="16"/>
  <c r="H81" i="16"/>
  <c r="H79" i="16"/>
  <c r="H77" i="16"/>
  <c r="H76" i="16"/>
  <c r="H74" i="16"/>
  <c r="F73" i="16"/>
  <c r="H73" i="16" s="1"/>
  <c r="H72" i="16"/>
  <c r="H71" i="16"/>
  <c r="H70" i="16"/>
  <c r="H69" i="16"/>
  <c r="H68" i="16"/>
  <c r="H67" i="16"/>
  <c r="H65" i="16"/>
  <c r="H64" i="16"/>
  <c r="H62" i="16"/>
  <c r="H61" i="16"/>
  <c r="H59" i="16"/>
  <c r="H58" i="16"/>
  <c r="H57" i="16"/>
  <c r="H55" i="16"/>
  <c r="H53" i="16"/>
  <c r="H52" i="16"/>
  <c r="H51" i="16"/>
  <c r="H50" i="16"/>
  <c r="H49" i="16"/>
  <c r="H46" i="16"/>
  <c r="F45" i="16"/>
  <c r="H45" i="16" s="1"/>
  <c r="H44" i="16"/>
  <c r="H43" i="16"/>
  <c r="H42" i="16"/>
  <c r="F41" i="16"/>
  <c r="H41" i="16" s="1"/>
  <c r="H40" i="16"/>
  <c r="F39" i="16"/>
  <c r="H39" i="16" s="1"/>
  <c r="H38" i="16"/>
  <c r="H37" i="16"/>
  <c r="H36" i="16"/>
  <c r="F35" i="16"/>
  <c r="H35" i="16" s="1"/>
  <c r="H34" i="16"/>
  <c r="F31" i="16"/>
  <c r="H31" i="16" s="1"/>
  <c r="H30" i="16"/>
  <c r="H29" i="16"/>
  <c r="H28" i="16"/>
  <c r="H27" i="16"/>
  <c r="H26" i="16"/>
  <c r="H23" i="16"/>
  <c r="H17" i="16"/>
  <c r="H127" i="16" l="1"/>
  <c r="H123" i="16"/>
  <c r="G71" i="17"/>
  <c r="H71" i="17" s="1"/>
  <c r="H72" i="17" s="1"/>
  <c r="F120" i="16"/>
  <c r="H73" i="15"/>
  <c r="F121" i="16" l="1"/>
  <c r="H121" i="16" s="1"/>
  <c r="H120" i="16"/>
  <c r="G185" i="16" l="1"/>
  <c r="H185" i="16" s="1"/>
  <c r="H186" i="16" s="1"/>
  <c r="H52" i="15"/>
  <c r="H68" i="15" l="1"/>
  <c r="H67" i="15"/>
  <c r="H61" i="15"/>
  <c r="H60" i="15"/>
  <c r="H59" i="15"/>
  <c r="H45" i="15"/>
  <c r="H46" i="15"/>
  <c r="H65" i="15" l="1"/>
  <c r="H64" i="15"/>
  <c r="H63" i="15"/>
  <c r="H55" i="15"/>
  <c r="H56" i="15"/>
  <c r="H57" i="15"/>
  <c r="H53" i="15"/>
  <c r="H50" i="15"/>
  <c r="H51" i="15"/>
  <c r="H47" i="15"/>
  <c r="F44" i="15"/>
  <c r="H44" i="15" s="1"/>
  <c r="F42" i="15"/>
  <c r="H42" i="15" s="1"/>
  <c r="F36" i="15"/>
  <c r="H36" i="15" s="1"/>
  <c r="H43" i="15"/>
  <c r="H41" i="15"/>
  <c r="H35" i="15"/>
  <c r="F30" i="15"/>
  <c r="H30" i="15" s="1"/>
  <c r="H29" i="15"/>
  <c r="H28" i="15"/>
  <c r="H27" i="15"/>
  <c r="H17" i="15"/>
  <c r="H19" i="15"/>
  <c r="H21" i="15"/>
  <c r="H22" i="15"/>
  <c r="H24" i="15"/>
  <c r="H15" i="15"/>
  <c r="F20" i="15"/>
  <c r="H20" i="15" s="1"/>
  <c r="F18" i="15"/>
  <c r="H18" i="15" s="1"/>
  <c r="F16" i="15"/>
  <c r="H16" i="15" s="1"/>
  <c r="H74" i="15" l="1"/>
  <c r="H72" i="15"/>
  <c r="H71" i="15"/>
  <c r="H70" i="15"/>
  <c r="G76" i="15" l="1"/>
  <c r="H76" i="15" s="1"/>
  <c r="H77" i="15" s="1"/>
  <c r="AY95" i="1"/>
  <c r="AX95" i="1"/>
  <c r="L90" i="1"/>
  <c r="AM90" i="1"/>
  <c r="AM89" i="1"/>
  <c r="L89" i="1"/>
  <c r="AM87" i="1"/>
  <c r="L87" i="1"/>
  <c r="L85" i="1"/>
  <c r="L84" i="1"/>
  <c r="AS94" i="1"/>
  <c r="BC95" i="1" l="1"/>
  <c r="BC94" i="1" s="1"/>
  <c r="AY94" i="1" s="1"/>
  <c r="BD95" i="1"/>
  <c r="BD94" i="1" s="1"/>
  <c r="W33" i="1" s="1"/>
  <c r="BB95" i="1"/>
  <c r="BB94" i="1" s="1"/>
  <c r="W31" i="1" s="1"/>
  <c r="AV95" i="1"/>
  <c r="AZ95" i="1"/>
  <c r="AZ94" i="1" s="1"/>
  <c r="W29" i="1" s="1"/>
  <c r="AV94" i="1" l="1"/>
  <c r="AK29" i="1" s="1"/>
  <c r="AX94" i="1"/>
  <c r="W32" i="1"/>
  <c r="BA95" i="1"/>
  <c r="BA94" i="1" s="1"/>
  <c r="AW94" i="1" s="1"/>
  <c r="AK30" i="1" s="1"/>
  <c r="AW95" i="1"/>
  <c r="AT95" i="1" s="1"/>
  <c r="AU95" i="1" l="1"/>
  <c r="AU94" i="1" s="1"/>
  <c r="W30" i="1"/>
  <c r="AT94" i="1"/>
  <c r="AG95" i="1" l="1"/>
  <c r="AG94" i="1" s="1"/>
  <c r="AK26" i="1" s="1"/>
  <c r="AK35" i="1" s="1"/>
  <c r="AN95" i="1" l="1"/>
  <c r="AN94" i="1"/>
</calcChain>
</file>

<file path=xl/sharedStrings.xml><?xml version="1.0" encoding="utf-8"?>
<sst xmlns="http://schemas.openxmlformats.org/spreadsheetml/2006/main" count="1005" uniqueCount="344">
  <si>
    <t>Export Komplet</t>
  </si>
  <si>
    <t/>
  </si>
  <si>
    <t>2.0</t>
  </si>
  <si>
    <t>False</t>
  </si>
  <si>
    <t>{dbbd02f5-8200-44c7-b9be-e031f93c7bf9}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</si>
  <si>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</si>
  <si>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</si>
  <si>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</si>
  <si>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</si>
  <si>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</si>
  <si>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</si>
  <si>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202002</t>
  </si>
  <si>
    <t>Stavba:</t>
  </si>
  <si>
    <t>Stavby 2020 2</t>
  </si>
  <si>
    <t>JKSO:</t>
  </si>
  <si>
    <t>KS:</t>
  </si>
  <si>
    <t>Miesto:</t>
  </si>
  <si>
    <t xml:space="preserve"> </t>
  </si>
  <si>
    <t>Dátum:</t>
  </si>
  <si>
    <t>8. 7. 2020</t>
  </si>
  <si>
    <t>Objednávateľ:</t>
  </si>
  <si>
    <t>IČO:</t>
  </si>
  <si>
    <t>IČ DPH:</t>
  </si>
  <si>
    <t>Zhotoviteľ:</t>
  </si>
  <si>
    <t>Projektant: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</si>
  <si>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</si>
  <si>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</si>
  <si>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</si>
  <si>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</si>
  <si>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</si>
  <si>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</si>
  <si>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</si>
  <si>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</si>
  <si>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</si>
  <si>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</si>
  <si>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</si>
  <si>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</si>
  <si>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</si>
  <si>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</si>
  <si>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</si>
  <si>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</si>
  <si>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</si>
  <si>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</si>
  <si>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</si>
  <si>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</si>
  <si>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</si>
  <si>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</si>
  <si>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</si>
  <si>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</si>
  <si>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</si>
  <si>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</si>
  <si>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</si>
  <si>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</si>
  <si>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</si>
  <si>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</si>
  <si>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</si>
  <si>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</si>
  <si>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</si>
  <si>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</si>
  <si>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</si>
  <si>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</si>
  <si>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</si>
  <si>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</si>
  <si>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</si>
  <si>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</si>
  <si>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</si>
  <si>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</si>
  <si>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</si>
  <si>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</si>
  <si>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</si>
  <si>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</si>
  <si>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</si>
  <si>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</si>
  <si>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</si>
  <si>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2020 07 07</t>
  </si>
  <si>
    <t>NUSCH 3 NP</t>
  </si>
  <si>
    <t>STA</t>
  </si>
  <si>
    <t>1</t>
  </si>
  <si>
    <t>{080ef779-59ce-4d70-a7c2-2b8730858744}</t>
  </si>
  <si>
    <t>Objekt:</t>
  </si>
  <si>
    <t>Cena celkom [EUR]</t>
  </si>
  <si>
    <t>PČ</t>
  </si>
  <si>
    <t>MJ</t>
  </si>
  <si>
    <t>Množstvo</t>
  </si>
  <si>
    <t>J.cena [EUR]</t>
  </si>
  <si>
    <t>m</t>
  </si>
  <si>
    <t>ks</t>
  </si>
  <si>
    <t>kpl</t>
  </si>
  <si>
    <t>poznámka</t>
  </si>
  <si>
    <t>%</t>
  </si>
  <si>
    <t xml:space="preserve">Ostatné </t>
  </si>
  <si>
    <t>Dokumentácia pre realizáciu stavby</t>
  </si>
  <si>
    <t>Východisková revízia (OPaOS)</t>
  </si>
  <si>
    <t>Výkon autorského dozoru</t>
  </si>
  <si>
    <t>Podružný materál, pomocné práce a presun materálu po stavbe</t>
  </si>
  <si>
    <t>Nepredvídané práce</t>
  </si>
  <si>
    <t>Výsledná cena bez DPH:</t>
  </si>
  <si>
    <t>Úradná skúška</t>
  </si>
  <si>
    <t>Dokumentácia skutočného vyhotovenia</t>
  </si>
  <si>
    <t>Bytový dom Terchovská a dotknuté územie</t>
  </si>
  <si>
    <t>SO 001 BYTOVÝ DOM</t>
  </si>
  <si>
    <t>ČAST:</t>
  </si>
  <si>
    <t>Rozvádzač RE (1xprívodové pole, 2x pole 6 meraní, 9x pole 9 meraní, 1x pole 12 meraní)</t>
  </si>
  <si>
    <t>Rozvádzač RSP</t>
  </si>
  <si>
    <t>Rozvádzač RPOZ</t>
  </si>
  <si>
    <t>Rozvádzač R-NAB</t>
  </si>
  <si>
    <t>Rozvádzač R-UK</t>
  </si>
  <si>
    <t>Rozvádzač RB</t>
  </si>
  <si>
    <t xml:space="preserve">Montáž rozvádzača skriňového, panelového, 1 pole - delený rozvádzač do váhy 300 kg   </t>
  </si>
  <si>
    <t xml:space="preserve">Montáž plastovej rozvodnice do váhy 20 kg   </t>
  </si>
  <si>
    <t xml:space="preserve">Káblový žľab 85x500 montáž   </t>
  </si>
  <si>
    <t xml:space="preserve">Káblový žlab 85x500, vrátane príslušenstva   </t>
  </si>
  <si>
    <t xml:space="preserve">Káblový žlab 85x300, vrátane príslušenstva   </t>
  </si>
  <si>
    <t xml:space="preserve">Káblový žľab 85x300 montáž   </t>
  </si>
  <si>
    <t xml:space="preserve">Káblový žlab 85x200, vrátane príslušenstva   </t>
  </si>
  <si>
    <t xml:space="preserve">Káblový žľab 85x200 montáž   </t>
  </si>
  <si>
    <t>Utesnenie prestupov protipožiarnym tmelom vrátane materiálu</t>
  </si>
  <si>
    <t>Rúrka ohybna DN25, vrátane príslušenstva</t>
  </si>
  <si>
    <t xml:space="preserve">Svietidlo "P1" prisadené, LED, 1x43W, IP66 </t>
  </si>
  <si>
    <t>Svietidlo "P1N" prisadené, LED, 1x24W, IP65, s núdzovým modulom</t>
  </si>
  <si>
    <t>Svietidlo "P3" prisadené, LED, 1x25W, IP66, spohybovým senzorom, IP54</t>
  </si>
  <si>
    <t>Svietidlo "P4" prisadené, LED, 1x25W, IP20</t>
  </si>
  <si>
    <t>Svietidlo "P5" podvesené, LED, 1x40W, IP20</t>
  </si>
  <si>
    <t>Káblová príprava pre osvetlenie pavlaču</t>
  </si>
  <si>
    <t xml:space="preserve">Montáž svietidla do 5 kg, vrátane zapojenia   </t>
  </si>
  <si>
    <t>Pozn: Súčasťou svietidla sú montážne prvky - sady (laná, adaptéry, kotviaci a upevňovací materiál, atď..) kryty, mriežky, svetelné zdroje a príslušenstvo.</t>
  </si>
  <si>
    <t xml:space="preserve">Pozn: Súčasťou kablových nosných systémov sú kryty, prepážky, spojky, uhly, montážne prvky - sady (kotviaci a upevňovací materiál, atď..) konzoly, závesy a príslušenstvo. </t>
  </si>
  <si>
    <t>Spínač č.1 na povrch, IP44, 10A/250V</t>
  </si>
  <si>
    <t>Spínač č.1 na povrch, montáž zapojenie</t>
  </si>
  <si>
    <t>Zásuvka na povrch, IP44, 16A/250V</t>
  </si>
  <si>
    <t xml:space="preserve">Zásuvka na povrch, montáž zapojenie   </t>
  </si>
  <si>
    <t xml:space="preserve">Snímač pohybu montáž na strop/žlab, zapojenie   </t>
  </si>
  <si>
    <t xml:space="preserve">Snímač pohybu montáž na strop, zapojenie   </t>
  </si>
  <si>
    <t>Tlačidlo CENTRAL STOP, na povrch, 10A/250V, IP55</t>
  </si>
  <si>
    <t>Tlačidlo CENTRAL STOP, na povrch, 10A/250V, IP55, montáž zapojenie</t>
  </si>
  <si>
    <t>Tlačidlo TOTAL STOP, na povrch, 10A/250V, IP55</t>
  </si>
  <si>
    <t>Tlačidlo TOTAL STOP, na povrch, 10A/250V, IP55, montáž zapojenie</t>
  </si>
  <si>
    <t>Snímač pohybu stropný, IP54, PIR</t>
  </si>
  <si>
    <t>Snímač pohybu nástenný, IP54, PIR</t>
  </si>
  <si>
    <t>Snímač pohybu stropný, IP20, PIR</t>
  </si>
  <si>
    <t xml:space="preserve">Snímač pohybu montáž na stenu, zapojenie   </t>
  </si>
  <si>
    <t>Pozn: V prípade inštalácie do dutých stien krabice v prevedení KP64 (A-C2 DO 850°C).</t>
  </si>
  <si>
    <t>Vykurovacia rohož 300W/m2</t>
  </si>
  <si>
    <t>Riadiaca jednotka vrátane tepelno - vlhkostného snímača</t>
  </si>
  <si>
    <t>m2</t>
  </si>
  <si>
    <t>Montáž protimrazovej ochrany</t>
  </si>
  <si>
    <t xml:space="preserve">Lišta potenciálov. Vyrovnania montáž zapojenie   </t>
  </si>
  <si>
    <t xml:space="preserve">Wago svorka do 4mm2 (100ks/balík)   </t>
  </si>
  <si>
    <t xml:space="preserve">Bernard svorka / pásik pre pospájanie   </t>
  </si>
  <si>
    <t>Lišta potenciálov. Vyrovnania</t>
  </si>
  <si>
    <t>Prestup pre kabeláž</t>
  </si>
  <si>
    <t>Kábel CYKY-J 5x...,vrátane montáže</t>
  </si>
  <si>
    <t>Kábel CYKY-J 3x...,vrátane montáže</t>
  </si>
  <si>
    <t>Kábel CYKY-J 2x...,vrátane montáže</t>
  </si>
  <si>
    <t>Kábel CHKE-R 5x...,vrátane montáže</t>
  </si>
  <si>
    <t>Kábel CHKE-R 3x...,vrátane montáže</t>
  </si>
  <si>
    <t>Kábel CHKE-V 3x...,vrátane montáže</t>
  </si>
  <si>
    <t>Osvetlenie byty</t>
  </si>
  <si>
    <t xml:space="preserve">Objímka E27 so žiarovkou   </t>
  </si>
  <si>
    <t xml:space="preserve">Montáž objímky E27   </t>
  </si>
  <si>
    <t>Silnoprúdové el. prístroje a zariadenia - byty</t>
  </si>
  <si>
    <t>Spínač č.1, 10A/250V</t>
  </si>
  <si>
    <t xml:space="preserve">Spínač č.1, 10A/250V, montáž zapojenie   </t>
  </si>
  <si>
    <t xml:space="preserve">Spínač č.5, 10A/250V </t>
  </si>
  <si>
    <t xml:space="preserve">Spínač č.5, 10A/250V, montáž zapojenie   </t>
  </si>
  <si>
    <t xml:space="preserve">Spínač č.5B, 10A/250V </t>
  </si>
  <si>
    <t xml:space="preserve">Spínač č.5B, 10A/250V, montáž zapojenie   </t>
  </si>
  <si>
    <t xml:space="preserve">Spínač č.6, 10A/250V </t>
  </si>
  <si>
    <t xml:space="preserve">Spínač č.6, 10A/250V, montáž zapojenie   </t>
  </si>
  <si>
    <t xml:space="preserve">Spínač č.7, 10A/250V </t>
  </si>
  <si>
    <t xml:space="preserve">Spínač č.7, 10A/250V, montáž zapojenie   </t>
  </si>
  <si>
    <t>Zásuvka 2P+T, 16A/250V</t>
  </si>
  <si>
    <t xml:space="preserve">Zásuvka 16A/250V montáž, zapojenie   </t>
  </si>
  <si>
    <t>Zásuvka 2P+T, 16A/250V, IP44</t>
  </si>
  <si>
    <t xml:space="preserve">Zásuvka 16A/250V, IP44 montáž, zapojenie   </t>
  </si>
  <si>
    <t>Sporakový vypínač 25A, IP20, zapustený</t>
  </si>
  <si>
    <t xml:space="preserve">Sporakový vypínač 25A, montáž, zapojenie   </t>
  </si>
  <si>
    <t>Žalúziový ovládač, 10A/250A, IP20</t>
  </si>
  <si>
    <t>Žalúziový ovládač 10A/250A, IP20, montáž, zapojenie</t>
  </si>
  <si>
    <t>Podlahová krabica vrátane príslušenstva</t>
  </si>
  <si>
    <t>Podlahová krabica, montáž, zapojenie</t>
  </si>
  <si>
    <t>Zásuvka optická, IP20</t>
  </si>
  <si>
    <t>Zásuvka optická, IP20, montáž, zapojenie</t>
  </si>
  <si>
    <t xml:space="preserve">Dátová zásuvka 2xRJ45 cat.6A, STP </t>
  </si>
  <si>
    <t xml:space="preserve">Dátová zásuvka 2xRJ45 cat.6A, STP, montáž zapojenie   </t>
  </si>
  <si>
    <t xml:space="preserve">Dátová zásuvka 1xRJ45 cat.6A, STP </t>
  </si>
  <si>
    <t xml:space="preserve">Dátová zásuvka 1xRJ45 cat.6A, STP, montáž zapojenie   </t>
  </si>
  <si>
    <t xml:space="preserve">Príslušenstvo k inštalácii silnoprúdových el. prístrojov ako, montážne krabice, krabice do zateplenia,  rozbočovacie krabice, spojovací materiál,... </t>
  </si>
  <si>
    <t>Silnoprúdové PVC káble silnoprúdové a slaboprúdové - byty</t>
  </si>
  <si>
    <t>Kábel H07V-K 1x...Ž/Z, vrátane montáže</t>
  </si>
  <si>
    <t>Kábel FTP cat.6A, vrátane montáže</t>
  </si>
  <si>
    <t>Iné - byty</t>
  </si>
  <si>
    <t xml:space="preserve">Stavebná sádra 20kg balenie   </t>
  </si>
  <si>
    <t>bal</t>
  </si>
  <si>
    <t>Práce bez dodávky materiálu - byty</t>
  </si>
  <si>
    <t xml:space="preserve">Sekanie drážky tvaru U 25x37 mm búracím kladivom   </t>
  </si>
  <si>
    <t xml:space="preserve">Pripojenie zariadení 230V (VZT, CHL, žalúzie)   </t>
  </si>
  <si>
    <t xml:space="preserve">Vysekanie otvorov pre osadenie krabice veľkosť do 100x100x50 mm   </t>
  </si>
  <si>
    <t>Rozvádzače - byty</t>
  </si>
  <si>
    <t>Prípojnícový systém</t>
  </si>
  <si>
    <t>Prípojnícový systém, 200A, vrátane príslušenstva</t>
  </si>
  <si>
    <t>UPS,  15kVA 3f/3f /online</t>
  </si>
  <si>
    <t xml:space="preserve">Inštalácia, zaškolenie obsluhy a revízna správa ku CBS   </t>
  </si>
  <si>
    <t>Svietidlo núdzového osvetlenia s piktogramom smeru úniku, LED</t>
  </si>
  <si>
    <t>Svietidlo núdzového osvetlenia bez piktogramu, LED</t>
  </si>
  <si>
    <t>Svietidlo núdzového osvetlenia pre protipanikové, LED</t>
  </si>
  <si>
    <t>Príslušenstvo k inštalácii núdzového osvetlenia, montážne krabice, montážne prvky (laná, adaptéry, kotviaci materiál), kryty, mriežky, svetelné zdroje a príslušenstvo</t>
  </si>
  <si>
    <t>Svietidlo núdzového osvetlenia, montáž, zapojenie</t>
  </si>
  <si>
    <t>Centrála CBS, 20 okruhov, vratane akumulátorov a príslušenstva</t>
  </si>
  <si>
    <t>Káblová trasa pomocou káblových príchytiek vrátane skrutky do betónu</t>
  </si>
  <si>
    <t xml:space="preserve">Vyznačenie trasy vedenia, úchytných bodov alebo prechodu   </t>
  </si>
  <si>
    <t xml:space="preserve">Označenie káblov - štítky </t>
  </si>
  <si>
    <t xml:space="preserve">Konfigurácia systému CBS, uvedenie do trvalej prevádzky   </t>
  </si>
  <si>
    <t>Systém domáceho telefónu (napájacia jednotka, zdroj, gateway, ...)</t>
  </si>
  <si>
    <t>Vonkajšia jednotka domáceho tolefónu s integrovanou čitačkou inteligentných kariet, vrátane inštalačnej krabice, montáže a zapojenia</t>
  </si>
  <si>
    <t>Datový rozvádzač RACK, 600x600 vrátane príslušenstva, montáže a zapojenia</t>
  </si>
  <si>
    <t>Vnútorná audiostanica domáceho telefónu, vrátane montáže a zapojenia</t>
  </si>
  <si>
    <t>Čítačka inteligentných kariet, vrátane montáže a zapojenia</t>
  </si>
  <si>
    <t xml:space="preserve">Bezpečnostný elektromechanický zámok </t>
  </si>
  <si>
    <t>Tlačidlo zvončeka, 10A/250A,  IP44</t>
  </si>
  <si>
    <t>Rozvádzač 3x12M na povrch, vrátane príslušenstva, montáže a zapojenia</t>
  </si>
  <si>
    <t>Vyskladanie, zapojenie a konfigurácia systému domáceho telefónu</t>
  </si>
  <si>
    <t>Kabeláž pre systém domáceho telefónu</t>
  </si>
  <si>
    <t>Kablové trasy pre systém domáceho telefónu</t>
  </si>
  <si>
    <t>Kabeláž pre kamerový systém</t>
  </si>
  <si>
    <t>Kablové trasy pre kamerový systém</t>
  </si>
  <si>
    <t>Kamerový systém vrátane príslušenstva (Patch panel, PoE switch, NVR, pevný disk, ...)</t>
  </si>
  <si>
    <t>Kamera, vrátane montáže, zapojenia a konfigurácie</t>
  </si>
  <si>
    <t>Hlavná trasa SLOVAK TELEKOM - mikrotrubička podľa požiadaviek operátora</t>
  </si>
  <si>
    <t>Hlavná trasa VNET - mikrotrubička podľa požiadaviek operátora</t>
  </si>
  <si>
    <t>Trasa do bytov SLOVAK TELEKOM - mikrotrubička podľa požiadaviek operátora</t>
  </si>
  <si>
    <t>Trasa do bytov VNET - mikrotrubička podľa požiadaviek operátora</t>
  </si>
  <si>
    <t>Kablové trasy pre vedenia SLP operátorov</t>
  </si>
  <si>
    <t>Rúrka pevná DN25, vrátane príslušenstva</t>
  </si>
  <si>
    <t>Osadenie kruhovej prechodky</t>
  </si>
  <si>
    <t>Kruhová prechodka pre operátora SLOVAK TELEKOM</t>
  </si>
  <si>
    <t>Kruhová prechodka pre operátora VNET</t>
  </si>
  <si>
    <t>Optický distribučný rozvádzač operátora SLOVAK TELEKOM</t>
  </si>
  <si>
    <t>Optický distribučný rozvádzač operátora VNET</t>
  </si>
  <si>
    <t>Samoregulačný vyhrievací kábel</t>
  </si>
  <si>
    <t>Prípojnícový systém, montáž a zapojenie</t>
  </si>
  <si>
    <t>Ústredňa, 12 kruhových liniek, vrátane akumulátora, riadiaceho modulu, rozširovacích modulov a príslušenstva</t>
  </si>
  <si>
    <t>Zostavenie ústredne</t>
  </si>
  <si>
    <t>Montáž ústredne na stenu</t>
  </si>
  <si>
    <t>Kablové trasy pre elektrickú požiarnu signalizáciu</t>
  </si>
  <si>
    <t xml:space="preserve">Utesnenie prestupov protipožiarnym tmelom </t>
  </si>
  <si>
    <t>Opticko dymový hlásič</t>
  </si>
  <si>
    <t>Multisenzorový opticko-dymový a tepelný hlásič</t>
  </si>
  <si>
    <t>Osadenie hlásiča do pätice, zapojenie, osadenie držiaka popisného štítku, popisný štítok</t>
  </si>
  <si>
    <t>Pätica pre hlásič</t>
  </si>
  <si>
    <t>Montáž pätice</t>
  </si>
  <si>
    <t>Tlačidlový hlásič požiaru</t>
  </si>
  <si>
    <t>Skrinka pre tlačidlový hlásič</t>
  </si>
  <si>
    <t>Montáž tlačidlového hlásiča</t>
  </si>
  <si>
    <t>Opticko akustická signalizácia - Maják červený  so sirénou</t>
  </si>
  <si>
    <t>Opticko akustická signalizácia - Maják červený  so sirénou, montáž</t>
  </si>
  <si>
    <t>Pätica na povrchovú montáž, pre maják so sirénou</t>
  </si>
  <si>
    <t>Pätica na povrchovú montáž, pre maják so sirénou, montáž</t>
  </si>
  <si>
    <t>Montáž vstupno-výstupného člena</t>
  </si>
  <si>
    <t>Popisovací štítok pre označenie hlásiča</t>
  </si>
  <si>
    <t>Uvedenie požiarneho hlásiča, väzobného člena, signalizačných zariadení do trvalej prevádzky, očistenie, kontrola, preskúšanie funkcie, zápis</t>
  </si>
  <si>
    <t>Vstupno-výstupny člen</t>
  </si>
  <si>
    <t xml:space="preserve">Zdroj EPS </t>
  </si>
  <si>
    <t>Montáž zdroja</t>
  </si>
  <si>
    <t>Označenie tlačidlového hlásiča / štítok a popis</t>
  </si>
  <si>
    <t xml:space="preserve">Protipožiarny tmel, 290ml   </t>
  </si>
  <si>
    <t>Montáž pásového uzemňovacieho vodiča pred zaliatím podkladového betónu</t>
  </si>
  <si>
    <t>Vodič kruhový montáž do debnenia, vrátane prichytenia k armovani pomocou diagonálnej svorky</t>
  </si>
  <si>
    <t>Montáž uzemňovacieho bodu</t>
  </si>
  <si>
    <t xml:space="preserve">Prestup cez hydroizoláciu objektu </t>
  </si>
  <si>
    <t>Protikorózna páska (10m balenie)</t>
  </si>
  <si>
    <t>Aplikácia protikoróznej ochrany - obalenie vodiča/svorky protikoróznou paskou</t>
  </si>
  <si>
    <t>Pásový uzemňovací vodič 30x3,5</t>
  </si>
  <si>
    <t>Distančný držiak</t>
  </si>
  <si>
    <t>Kruhový vodič ∅8mm</t>
  </si>
  <si>
    <t>Uzemňovacia svorka pre armovanie</t>
  </si>
  <si>
    <t>Krížová svorka pre kruhové vodiče</t>
  </si>
  <si>
    <t xml:space="preserve">Krížová svorka pre pás a kruhový vodič </t>
  </si>
  <si>
    <t>Krížová svorka pre ploché vodiče 30mm</t>
  </si>
  <si>
    <t xml:space="preserve">Krížová spojka pre uzemňovací bod </t>
  </si>
  <si>
    <t xml:space="preserve">Uzemňovací bod </t>
  </si>
  <si>
    <t>Pripojovací a dilatačný diel</t>
  </si>
  <si>
    <t>Vodič kruhový montáž na podpery vedenia na streche</t>
  </si>
  <si>
    <t>Podpery vedenia pre ploché strehy</t>
  </si>
  <si>
    <t xml:space="preserve">Zvodová tyč montáž </t>
  </si>
  <si>
    <t xml:space="preserve">Číselný štítok </t>
  </si>
  <si>
    <t xml:space="preserve">Strešná priechodka </t>
  </si>
  <si>
    <t>Zvodová tyč, ... m vrátane betónového podstavca a pripojovacej svorky</t>
  </si>
  <si>
    <t>Rozvody pre FVE elektráreň</t>
  </si>
  <si>
    <t>Batériové úložiskopre FVE, vrátane striedačov a príslušenstva</t>
  </si>
  <si>
    <t>Inžinierska činnosť</t>
  </si>
  <si>
    <t>Zaškolenie obsluhy EPS</t>
  </si>
  <si>
    <t>hod</t>
  </si>
  <si>
    <t>Klúčový trezor EPS</t>
  </si>
  <si>
    <t>Agregovaný rozpoče bol vypracovaný z úrovne poznania projektu pre SP a nie je záväzný</t>
  </si>
  <si>
    <t>B1 Nájomné byty  - elektroinštalácie</t>
  </si>
  <si>
    <t>Nájomné byty</t>
  </si>
  <si>
    <t>B2 Nebytové priestory - elektro</t>
  </si>
  <si>
    <t>M</t>
  </si>
  <si>
    <t>K</t>
  </si>
  <si>
    <t>A Spoločné časti - elektro</t>
  </si>
  <si>
    <t>Spoločné časti</t>
  </si>
  <si>
    <t>Rozvádzače - spoločné časti</t>
  </si>
  <si>
    <t>Svietidlá - spoločné časti</t>
  </si>
  <si>
    <t xml:space="preserve">Silnoprúdové el. prístroje a zariadenia - spoločné časti   </t>
  </si>
  <si>
    <t>Práce bez dodávky materiálu - spoločné časti</t>
  </si>
  <si>
    <t>Iné - spoločné časti</t>
  </si>
  <si>
    <t>Silnoprúdové PVC káble - spoločné časti</t>
  </si>
  <si>
    <t>Silnoprúdové káble s doplnkovou klasifikáciou B2ca -s1, d1, a1 - spoločné časti</t>
  </si>
  <si>
    <t>UPS - spoločné časti</t>
  </si>
  <si>
    <t>Núdzové osvetlenie - spoločné časti</t>
  </si>
  <si>
    <t>Káblové trasy - núzdové osvetlenie  - spoločné časti</t>
  </si>
  <si>
    <t>Iné - núdzové osvetlenie - spoločné časti</t>
  </si>
  <si>
    <t>Silnoprúdové káble - núdzové osvetlenie - spoločné časti</t>
  </si>
  <si>
    <t>Domáci telefón - spoločné časti</t>
  </si>
  <si>
    <t>CCTV - spoločné časti</t>
  </si>
  <si>
    <t>SLP operátori - spoločné časti</t>
  </si>
  <si>
    <t>Elektrická požiarna signalizácia - spoločné časti</t>
  </si>
  <si>
    <t>Iné - elektrická požiarna signalizácia - spoločné časti</t>
  </si>
  <si>
    <t>Káblové rozvody - elektrická požiarna signalizácia - spoločné časti</t>
  </si>
  <si>
    <t>Uzemnenie - spoločné časti</t>
  </si>
  <si>
    <t>Bleskozvod - spoločné časti</t>
  </si>
  <si>
    <t>Fotovoltaika - spoločné časti</t>
  </si>
  <si>
    <t>Ostatné  - spoločné časti</t>
  </si>
  <si>
    <t>Nebytové priestory</t>
  </si>
  <si>
    <t>Káblové trasy - nebytové priestory</t>
  </si>
  <si>
    <t>Svietidlá - nebytové priestory</t>
  </si>
  <si>
    <t>Silnoprúdové el. prístroje a zariadenia - nebytové priestory</t>
  </si>
  <si>
    <t>Protimrazová ochrana a príslušenstvo - nebytové priestory</t>
  </si>
  <si>
    <t>Iné - nebytové priestory</t>
  </si>
  <si>
    <t>Práce bez dodávky materiálu - nebytové priestory</t>
  </si>
  <si>
    <t>Silnoprúdové PVC káble - nebytové priestory</t>
  </si>
  <si>
    <t>Rozvádzače - nebytové priestory</t>
  </si>
  <si>
    <t>Rozvádzač KP</t>
  </si>
  <si>
    <t>Skupinové držiaky, natĺkacie príchystky, skrutky</t>
  </si>
  <si>
    <t>Prestupy pre kabeláž</t>
  </si>
  <si>
    <t>Pavlače - byty B1 - B6</t>
  </si>
  <si>
    <t>Káblové trasy - spoločné časti</t>
  </si>
  <si>
    <t>UPS,  3kVA 1f/1f /online (umiestnená v rámci rozvádzača RPOZ)</t>
  </si>
  <si>
    <t>Pozn: Vybraný provider bude musieť inštalovať svoje rozvody v procese výstavby</t>
  </si>
  <si>
    <t>Káble J-H(St)H 1x2x..., J-H(St)H 1x2x... B2ca(s1,d1,a1), 
JE-H(St)H 2x2... FE180/PS30 B2ca(s1,d1,a1), vrátane montáže</t>
  </si>
  <si>
    <t>Fotovoltaická elektráreň (blok A - 29 kWp, blok B1, B3 a B4 - 3x 9,6 kWp)</t>
  </si>
  <si>
    <t>Zapojenie, montáž a oživenie systému FVE</t>
  </si>
  <si>
    <t>AGREGOVANÝ VÝKAZ VÝMER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</si>
</sst>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%"/>
    <numFmt numFmtId="165" formatCode="dd\.mm\.yyyy"/>
    <numFmt numFmtId="166" formatCode="#,##0.00000"/>
    <numFmt numFmtId="167" formatCode="#,##0.000"/>
    <numFmt numFmtId="168" formatCode="#,##0.00\ &quot;€&quot;"/>
  </numFmts>
  <fonts count="42" x14ac:knownFonts="1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name val="Arial CE"/>
      <family val="2"/>
      <charset val="238"/>
    </font>
    <font>
      <b/>
      <sz val="14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8"/>
      <color rgb="FF003366"/>
      <name val="Arial"/>
      <family val="2"/>
      <charset val="238"/>
    </font>
    <font>
      <b/>
      <sz val="10"/>
      <color rgb="FF003366"/>
      <name val="Arial"/>
      <family val="2"/>
      <charset val="238"/>
    </font>
    <font>
      <sz val="8"/>
      <name val="MS Sans Serif"/>
      <family val="2"/>
      <charset val="238"/>
    </font>
    <font>
      <i/>
      <sz val="9"/>
      <name val="Arial"/>
      <family val="2"/>
      <charset val="238"/>
    </font>
    <font>
      <sz val="6"/>
      <name val="Arial"/>
      <family val="2"/>
      <charset val="238"/>
    </font>
    <font>
      <b/>
      <sz val="10"/>
      <color rgb="FF969696"/>
      <name val="Arial CE"/>
      <charset val="238"/>
    </font>
    <font>
      <b/>
      <sz val="8"/>
      <name val="Arial CE"/>
      <charset val="238"/>
    </font>
    <font>
      <b/>
      <sz val="12"/>
      <color rgb="FF969696"/>
      <name val="Arial CE"/>
      <charset val="238"/>
    </font>
    <font>
      <b/>
      <sz val="12"/>
      <name val="Arial CE"/>
      <charset val="238"/>
    </font>
    <font>
      <sz val="12"/>
      <name val="Arial"/>
      <family val="2"/>
      <charset val="238"/>
    </font>
    <font>
      <b/>
      <sz val="10"/>
      <name val="Arial CE"/>
      <charset val="238"/>
    </font>
    <font>
      <i/>
      <sz val="9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5">
    <xf numFmtId="0" fontId="0" fillId="0" borderId="0"/>
    <xf numFmtId="0" fontId="24" fillId="0" borderId="0" applyNumberFormat="0" applyFill="0" applyBorder="0" applyAlignment="0" applyProtection="0"/>
    <xf numFmtId="0" fontId="31" fillId="0" borderId="0" applyAlignment="0">
      <alignment vertical="top"/>
      <protection locked="0"/>
    </xf>
    <xf numFmtId="0" fontId="2" fillId="0" borderId="0"/>
    <xf numFmtId="0" fontId="1" fillId="0" borderId="0"/>
  </cellStyleXfs>
  <cellXfs count="141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0" fillId="0" borderId="4" xfId="0" applyBorder="1"/>
    <xf numFmtId="0" fontId="0" fillId="0" borderId="3" xfId="0" applyBorder="1" applyAlignment="1">
      <alignment vertical="center"/>
    </xf>
    <xf numFmtId="0" fontId="11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3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6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6" fillId="3" borderId="7" xfId="0" applyFont="1" applyFill="1" applyBorder="1" applyAlignment="1">
      <alignment horizontal="center"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6" fillId="4" borderId="0" xfId="0" applyFont="1" applyFill="1" applyAlignment="1">
      <alignment horizontal="center" vertical="center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6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" fontId="14" fillId="0" borderId="14" xfId="0" applyNumberFormat="1" applyFont="1" applyBorder="1" applyAlignment="1">
      <alignment vertical="center"/>
    </xf>
    <xf numFmtId="4" fontId="14" fillId="0" borderId="0" xfId="0" applyNumberFormat="1" applyFont="1" applyAlignment="1">
      <alignment vertical="center"/>
    </xf>
    <xf numFmtId="166" fontId="14" fillId="0" borderId="0" xfId="0" applyNumberFormat="1" applyFont="1" applyAlignment="1">
      <alignment vertical="center"/>
    </xf>
    <xf numFmtId="4" fontId="14" fillId="0" borderId="15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7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7" fillId="0" borderId="22" xfId="0" applyFont="1" applyBorder="1" applyAlignment="1" applyProtection="1">
      <alignment vertical="center" wrapText="1"/>
      <protection locked="0"/>
    </xf>
    <xf numFmtId="0" fontId="28" fillId="0" borderId="22" xfId="0" applyFont="1" applyBorder="1" applyAlignment="1" applyProtection="1">
      <alignment horizontal="center" vertical="center"/>
      <protection locked="0"/>
    </xf>
    <xf numFmtId="0" fontId="27" fillId="0" borderId="22" xfId="0" applyFont="1" applyBorder="1" applyAlignment="1" applyProtection="1">
      <alignment horizontal="center" vertical="center" wrapText="1"/>
      <protection locked="0"/>
    </xf>
    <xf numFmtId="49" fontId="28" fillId="0" borderId="22" xfId="0" applyNumberFormat="1" applyFont="1" applyBorder="1" applyAlignment="1" applyProtection="1">
      <alignment horizontal="left" vertical="center" wrapText="1"/>
      <protection locked="0"/>
    </xf>
    <xf numFmtId="0" fontId="28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>
      <alignment vertical="center"/>
    </xf>
    <xf numFmtId="0" fontId="29" fillId="0" borderId="22" xfId="0" applyFont="1" applyBorder="1" applyAlignment="1">
      <alignment horizontal="left" vertical="center"/>
    </xf>
    <xf numFmtId="0" fontId="30" fillId="0" borderId="22" xfId="0" applyFont="1" applyBorder="1" applyAlignment="1">
      <alignment horizontal="left" vertical="center"/>
    </xf>
    <xf numFmtId="0" fontId="29" fillId="0" borderId="0" xfId="0" applyFont="1" applyAlignment="1">
      <alignment vertical="center"/>
    </xf>
    <xf numFmtId="0" fontId="28" fillId="0" borderId="22" xfId="0" applyFont="1" applyBorder="1" applyAlignment="1">
      <alignment horizontal="center" vertical="center" wrapText="1"/>
    </xf>
    <xf numFmtId="0" fontId="27" fillId="0" borderId="22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7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8" fillId="5" borderId="22" xfId="0" applyFont="1" applyFill="1" applyBorder="1" applyAlignment="1">
      <alignment horizontal="center" vertical="center" wrapText="1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3" fillId="0" borderId="0" xfId="0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9" fillId="5" borderId="0" xfId="0" applyFont="1" applyFill="1" applyAlignment="1">
      <alignment vertical="center"/>
    </xf>
    <xf numFmtId="0" fontId="19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29" fillId="5" borderId="22" xfId="0" applyFont="1" applyFill="1" applyBorder="1" applyAlignment="1">
      <alignment horizontal="center" vertical="center"/>
    </xf>
    <xf numFmtId="0" fontId="29" fillId="0" borderId="22" xfId="0" applyFont="1" applyBorder="1" applyAlignment="1">
      <alignment horizontal="center" vertical="center"/>
    </xf>
    <xf numFmtId="167" fontId="28" fillId="0" borderId="22" xfId="0" applyNumberFormat="1" applyFont="1" applyBorder="1" applyAlignment="1" applyProtection="1">
      <alignment horizontal="center" vertical="center"/>
      <protection locked="0"/>
    </xf>
    <xf numFmtId="168" fontId="28" fillId="0" borderId="22" xfId="0" applyNumberFormat="1" applyFont="1" applyBorder="1" applyAlignment="1" applyProtection="1">
      <alignment horizontal="center" vertical="center"/>
      <protection locked="0"/>
    </xf>
    <xf numFmtId="168" fontId="29" fillId="0" borderId="22" xfId="0" applyNumberFormat="1" applyFont="1" applyBorder="1" applyAlignment="1">
      <alignment horizontal="center" vertical="center"/>
    </xf>
    <xf numFmtId="168" fontId="30" fillId="0" borderId="22" xfId="0" applyNumberFormat="1" applyFont="1" applyBorder="1" applyAlignment="1">
      <alignment horizontal="center" vertical="center"/>
    </xf>
    <xf numFmtId="0" fontId="40" fillId="0" borderId="22" xfId="0" applyFont="1" applyBorder="1" applyAlignment="1" applyProtection="1">
      <alignment horizontal="left" vertical="center" wrapText="1"/>
      <protection locked="0"/>
    </xf>
    <xf numFmtId="0" fontId="41" fillId="0" borderId="22" xfId="0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left" vertical="center"/>
    </xf>
    <xf numFmtId="0" fontId="0" fillId="0" borderId="0" xfId="0"/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4" fontId="11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3" fillId="0" borderId="0" xfId="0" applyFont="1" applyAlignment="1">
      <alignment horizontal="right" vertical="center"/>
    </xf>
    <xf numFmtId="4" fontId="1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8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16" fillId="4" borderId="6" xfId="0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left" vertical="center"/>
    </xf>
    <xf numFmtId="0" fontId="16" fillId="4" borderId="7" xfId="0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right" vertical="center"/>
    </xf>
    <xf numFmtId="0" fontId="16" fillId="4" borderId="8" xfId="0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165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6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6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9" fillId="0" borderId="0" xfId="0" applyFont="1" applyAlignment="1">
      <alignment horizontal="left" vertical="center"/>
    </xf>
    <xf numFmtId="168" fontId="28" fillId="5" borderId="22" xfId="0" applyNumberFormat="1" applyFont="1" applyFill="1" applyBorder="1" applyAlignment="1" applyProtection="1">
      <alignment horizontal="center" vertical="center"/>
      <protection locked="0"/>
    </xf>
  </cellXfs>
  <cellStyles count="5">
    <cellStyle name="Hypertextové prepojenie" xfId="1" builtinId="8"/>
    <cellStyle name="Normálna" xfId="0" builtinId="0" customBuiltin="1"/>
    <cellStyle name="Normálna 2" xfId="3" xr:uid="{34110A67-0031-4A86-B572-2444E5BFB4A8}"/>
    <cellStyle name="Normálna 2 2" xfId="4" xr:uid="{B436AE1C-FFD6-49DF-B6E1-F097294F620B}"/>
    <cellStyle name="Normálna 3" xfId="2" xr:uid="{197D27F1-49D0-4855-8D4C-017B7941D9A8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7" t="s">
        <v>0</v>
      </c>
      <c r="AZ1" s="7" t="s">
        <v>1</v>
      </c>
      <c r="BA1" s="7" t="s">
        <v>2</v>
      </c>
      <c r="BB1" s="7" t="s">
        <v>1</v>
      </c>
      <c r="BT1" s="7" t="s">
        <v>3</v>
      </c>
      <c r="BU1" s="7" t="s">
        <v>3</v>
      </c>
      <c r="BV1" s="7" t="s">
        <v>4</v>
      </c>
    </row>
    <row r="2" spans="1:74" ht="36.950000000000003" customHeight="1" x14ac:dyDescent="0.2">
      <c r="AR2" s="120" t="s">
        <v>5</v>
      </c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06"/>
      <c r="BS2" s="8" t="s">
        <v>6</v>
      </c>
      <c r="BT2" s="8" t="s">
        <v>7</v>
      </c>
    </row>
    <row r="3" spans="1:74" ht="6.95" customHeight="1" x14ac:dyDescent="0.2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1"/>
      <c r="BS3" s="8" t="s">
        <v>6</v>
      </c>
      <c r="BT3" s="8" t="s">
        <v>7</v>
      </c>
    </row>
    <row r="4" spans="1:74" ht="24.95" customHeight="1" x14ac:dyDescent="0.2">
      <c r="B4" s="11"/>
      <c r="D4" s="12" t="s">
        <v>8</v>
      </c>
      <c r="AR4" s="11"/>
      <c r="AS4" s="13" t="s">
        <v>9</v>
      </c>
      <c r="BS4" s="8" t="s">
        <v>6</v>
      </c>
    </row>
    <row r="5" spans="1:74" ht="12" customHeight="1" x14ac:dyDescent="0.2">
      <c r="B5" s="11"/>
      <c r="D5" s="14" t="s">
        <v>10</v>
      </c>
      <c r="K5" s="105" t="s">
        <v>11</v>
      </c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K5" s="106"/>
      <c r="AL5" s="106"/>
      <c r="AM5" s="106"/>
      <c r="AN5" s="106"/>
      <c r="AO5" s="106"/>
      <c r="AR5" s="11"/>
      <c r="BS5" s="8" t="s">
        <v>6</v>
      </c>
    </row>
    <row r="6" spans="1:74" ht="36.950000000000003" customHeight="1" x14ac:dyDescent="0.2">
      <c r="B6" s="11"/>
      <c r="D6" s="16" t="s">
        <v>12</v>
      </c>
      <c r="K6" s="107" t="s">
        <v>13</v>
      </c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6"/>
      <c r="AL6" s="106"/>
      <c r="AM6" s="106"/>
      <c r="AN6" s="106"/>
      <c r="AO6" s="106"/>
      <c r="AR6" s="11"/>
      <c r="BS6" s="8" t="s">
        <v>6</v>
      </c>
    </row>
    <row r="7" spans="1:74" ht="12" customHeight="1" x14ac:dyDescent="0.2">
      <c r="B7" s="11"/>
      <c r="D7" s="17" t="s">
        <v>14</v>
      </c>
      <c r="K7" s="15" t="s">
        <v>1</v>
      </c>
      <c r="AK7" s="17" t="s">
        <v>15</v>
      </c>
      <c r="AN7" s="15" t="s">
        <v>1</v>
      </c>
      <c r="AR7" s="11"/>
      <c r="BS7" s="8" t="s">
        <v>6</v>
      </c>
    </row>
    <row r="8" spans="1:74" ht="12" customHeight="1" x14ac:dyDescent="0.2">
      <c r="B8" s="11"/>
      <c r="D8" s="17" t="s">
        <v>16</v>
      </c>
      <c r="K8" s="15" t="s">
        <v>17</v>
      </c>
      <c r="AK8" s="17" t="s">
        <v>18</v>
      </c>
      <c r="AN8" s="15" t="s">
        <v>19</v>
      </c>
      <c r="AR8" s="11"/>
      <c r="BS8" s="8" t="s">
        <v>6</v>
      </c>
    </row>
    <row r="9" spans="1:74" ht="14.45" customHeight="1" x14ac:dyDescent="0.2">
      <c r="B9" s="11"/>
      <c r="AR9" s="11"/>
      <c r="BS9" s="8" t="s">
        <v>6</v>
      </c>
    </row>
    <row r="10" spans="1:74" ht="12" customHeight="1" x14ac:dyDescent="0.2">
      <c r="B10" s="11"/>
      <c r="D10" s="17" t="s">
        <v>20</v>
      </c>
      <c r="AK10" s="17" t="s">
        <v>21</v>
      </c>
      <c r="AN10" s="15" t="s">
        <v>1</v>
      </c>
      <c r="AR10" s="11"/>
      <c r="BS10" s="8" t="s">
        <v>6</v>
      </c>
    </row>
    <row r="11" spans="1:74" ht="18.399999999999999" customHeight="1" x14ac:dyDescent="0.2">
      <c r="B11" s="11"/>
      <c r="E11" s="15" t="s">
        <v>17</v>
      </c>
      <c r="AK11" s="17" t="s">
        <v>22</v>
      </c>
      <c r="AN11" s="15" t="s">
        <v>1</v>
      </c>
      <c r="AR11" s="11"/>
      <c r="BS11" s="8" t="s">
        <v>6</v>
      </c>
    </row>
    <row r="12" spans="1:74" ht="6.95" customHeight="1" x14ac:dyDescent="0.2">
      <c r="B12" s="11"/>
      <c r="AR12" s="11"/>
      <c r="BS12" s="8" t="s">
        <v>6</v>
      </c>
    </row>
    <row r="13" spans="1:74" ht="12" customHeight="1" x14ac:dyDescent="0.2">
      <c r="B13" s="11"/>
      <c r="D13" s="17" t="s">
        <v>23</v>
      </c>
      <c r="AK13" s="17" t="s">
        <v>21</v>
      </c>
      <c r="AN13" s="15" t="s">
        <v>1</v>
      </c>
      <c r="AR13" s="11"/>
      <c r="BS13" s="8" t="s">
        <v>6</v>
      </c>
    </row>
    <row r="14" spans="1:74" ht="12.75" x14ac:dyDescent="0.2">
      <c r="B14" s="11"/>
      <c r="E14" s="15" t="s">
        <v>17</v>
      </c>
      <c r="AK14" s="17" t="s">
        <v>22</v>
      </c>
      <c r="AN14" s="15" t="s">
        <v>1</v>
      </c>
      <c r="AR14" s="11"/>
      <c r="BS14" s="8" t="s">
        <v>6</v>
      </c>
    </row>
    <row r="15" spans="1:74" ht="6.95" customHeight="1" x14ac:dyDescent="0.2">
      <c r="B15" s="11"/>
      <c r="AR15" s="11"/>
      <c r="BS15" s="8" t="s">
        <v>3</v>
      </c>
    </row>
    <row r="16" spans="1:74" ht="12" customHeight="1" x14ac:dyDescent="0.2">
      <c r="B16" s="11"/>
      <c r="D16" s="17" t="s">
        <v>24</v>
      </c>
      <c r="AK16" s="17" t="s">
        <v>21</v>
      </c>
      <c r="AN16" s="15" t="s">
        <v>1</v>
      </c>
      <c r="AR16" s="11"/>
      <c r="BS16" s="8" t="s">
        <v>3</v>
      </c>
    </row>
    <row r="17" spans="2:71" ht="18.399999999999999" customHeight="1" x14ac:dyDescent="0.2">
      <c r="B17" s="11"/>
      <c r="E17" s="15" t="s">
        <v>17</v>
      </c>
      <c r="AK17" s="17" t="s">
        <v>22</v>
      </c>
      <c r="AN17" s="15" t="s">
        <v>1</v>
      </c>
      <c r="AR17" s="11"/>
      <c r="BS17" s="8" t="s">
        <v>25</v>
      </c>
    </row>
    <row r="18" spans="2:71" ht="6.95" customHeight="1" x14ac:dyDescent="0.2">
      <c r="B18" s="11"/>
      <c r="AR18" s="11"/>
      <c r="BS18" s="8" t="s">
        <v>26</v>
      </c>
    </row>
    <row r="19" spans="2:71" ht="12" customHeight="1" x14ac:dyDescent="0.2">
      <c r="B19" s="11"/>
      <c r="D19" s="17" t="s">
        <v>27</v>
      </c>
      <c r="AK19" s="17" t="s">
        <v>21</v>
      </c>
      <c r="AN19" s="15" t="s">
        <v>1</v>
      </c>
      <c r="AR19" s="11"/>
      <c r="BS19" s="8" t="s">
        <v>26</v>
      </c>
    </row>
    <row r="20" spans="2:71" ht="18.399999999999999" customHeight="1" x14ac:dyDescent="0.2">
      <c r="B20" s="11"/>
      <c r="E20" s="15" t="s">
        <v>17</v>
      </c>
      <c r="AK20" s="17" t="s">
        <v>22</v>
      </c>
      <c r="AN20" s="15" t="s">
        <v>1</v>
      </c>
      <c r="AR20" s="11"/>
      <c r="BS20" s="8" t="s">
        <v>25</v>
      </c>
    </row>
    <row r="21" spans="2:71" ht="6.95" customHeight="1" x14ac:dyDescent="0.2">
      <c r="B21" s="11"/>
      <c r="AR21" s="11"/>
    </row>
    <row r="22" spans="2:71" ht="12" customHeight="1" x14ac:dyDescent="0.2">
      <c r="B22" s="11"/>
      <c r="D22" s="17" t="s">
        <v>28</v>
      </c>
      <c r="AR22" s="11"/>
    </row>
    <row r="23" spans="2:71" ht="16.5" customHeight="1" x14ac:dyDescent="0.2">
      <c r="B23" s="11"/>
      <c r="E23" s="108" t="s">
        <v>1</v>
      </c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08"/>
      <c r="T23" s="108"/>
      <c r="U23" s="108"/>
      <c r="V23" s="108"/>
      <c r="W23" s="108"/>
      <c r="X23" s="108"/>
      <c r="Y23" s="108"/>
      <c r="Z23" s="108"/>
      <c r="AA23" s="108"/>
      <c r="AB23" s="108"/>
      <c r="AC23" s="108"/>
      <c r="AD23" s="108"/>
      <c r="AE23" s="108"/>
      <c r="AF23" s="108"/>
      <c r="AG23" s="108"/>
      <c r="AH23" s="108"/>
      <c r="AI23" s="108"/>
      <c r="AJ23" s="108"/>
      <c r="AK23" s="108"/>
      <c r="AL23" s="108"/>
      <c r="AM23" s="108"/>
      <c r="AN23" s="108"/>
      <c r="AR23" s="11"/>
    </row>
    <row r="24" spans="2:71" ht="6.95" customHeight="1" x14ac:dyDescent="0.2">
      <c r="B24" s="11"/>
      <c r="AR24" s="11"/>
    </row>
    <row r="25" spans="2:71" ht="6.95" customHeight="1" x14ac:dyDescent="0.2">
      <c r="B25" s="11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R25" s="11"/>
    </row>
    <row r="26" spans="2:71" s="1" customFormat="1" ht="25.9" customHeight="1" x14ac:dyDescent="0.2">
      <c r="B26" s="19"/>
      <c r="D26" s="20" t="s">
        <v>29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109" t="e">
        <f>ROUND(AG94,2)</f>
        <v>#REF!</v>
      </c>
      <c r="AL26" s="110"/>
      <c r="AM26" s="110"/>
      <c r="AN26" s="110"/>
      <c r="AO26" s="110"/>
      <c r="AR26" s="19"/>
    </row>
    <row r="27" spans="2:71" s="1" customFormat="1" ht="6.95" customHeight="1" x14ac:dyDescent="0.2">
      <c r="B27" s="19"/>
      <c r="AR27" s="19"/>
    </row>
    <row r="28" spans="2:71" s="1" customFormat="1" ht="12.75" x14ac:dyDescent="0.2">
      <c r="B28" s="19"/>
      <c r="L28" s="111" t="s">
        <v>30</v>
      </c>
      <c r="M28" s="111"/>
      <c r="N28" s="111"/>
      <c r="O28" s="111"/>
      <c r="P28" s="111"/>
      <c r="W28" s="111" t="s">
        <v>31</v>
      </c>
      <c r="X28" s="111"/>
      <c r="Y28" s="111"/>
      <c r="Z28" s="111"/>
      <c r="AA28" s="111"/>
      <c r="AB28" s="111"/>
      <c r="AC28" s="111"/>
      <c r="AD28" s="111"/>
      <c r="AE28" s="111"/>
      <c r="AK28" s="111" t="s">
        <v>32</v>
      </c>
      <c r="AL28" s="111"/>
      <c r="AM28" s="111"/>
      <c r="AN28" s="111"/>
      <c r="AO28" s="111"/>
      <c r="AR28" s="19"/>
    </row>
    <row r="29" spans="2:71" s="2" customFormat="1" ht="14.45" customHeight="1" x14ac:dyDescent="0.2">
      <c r="B29" s="22"/>
      <c r="D29" s="17" t="s">
        <v>33</v>
      </c>
      <c r="F29" s="17" t="s">
        <v>34</v>
      </c>
      <c r="L29" s="114">
        <v>0.2</v>
      </c>
      <c r="M29" s="113"/>
      <c r="N29" s="113"/>
      <c r="O29" s="113"/>
      <c r="P29" s="113"/>
      <c r="W29" s="112" t="e">
        <f>ROUND(AZ94, 2)</f>
        <v>#REF!</v>
      </c>
      <c r="X29" s="113"/>
      <c r="Y29" s="113"/>
      <c r="Z29" s="113"/>
      <c r="AA29" s="113"/>
      <c r="AB29" s="113"/>
      <c r="AC29" s="113"/>
      <c r="AD29" s="113"/>
      <c r="AE29" s="113"/>
      <c r="AK29" s="112" t="e">
        <f>ROUND(AV94, 2)</f>
        <v>#REF!</v>
      </c>
      <c r="AL29" s="113"/>
      <c r="AM29" s="113"/>
      <c r="AN29" s="113"/>
      <c r="AO29" s="113"/>
      <c r="AR29" s="22"/>
    </row>
    <row r="30" spans="2:71" s="2" customFormat="1" ht="14.45" customHeight="1" x14ac:dyDescent="0.2">
      <c r="B30" s="22"/>
      <c r="F30" s="17" t="s">
        <v>35</v>
      </c>
      <c r="L30" s="114">
        <v>0.2</v>
      </c>
      <c r="M30" s="113"/>
      <c r="N30" s="113"/>
      <c r="O30" s="113"/>
      <c r="P30" s="113"/>
      <c r="W30" s="112" t="e">
        <f>ROUND(BA94, 2)</f>
        <v>#REF!</v>
      </c>
      <c r="X30" s="113"/>
      <c r="Y30" s="113"/>
      <c r="Z30" s="113"/>
      <c r="AA30" s="113"/>
      <c r="AB30" s="113"/>
      <c r="AC30" s="113"/>
      <c r="AD30" s="113"/>
      <c r="AE30" s="113"/>
      <c r="AK30" s="112" t="e">
        <f>ROUND(AW94, 2)</f>
        <v>#REF!</v>
      </c>
      <c r="AL30" s="113"/>
      <c r="AM30" s="113"/>
      <c r="AN30" s="113"/>
      <c r="AO30" s="113"/>
      <c r="AR30" s="22"/>
    </row>
    <row r="31" spans="2:71" s="2" customFormat="1" ht="14.45" hidden="1" customHeight="1" x14ac:dyDescent="0.2">
      <c r="B31" s="22"/>
      <c r="F31" s="17" t="s">
        <v>36</v>
      </c>
      <c r="L31" s="114">
        <v>0.2</v>
      </c>
      <c r="M31" s="113"/>
      <c r="N31" s="113"/>
      <c r="O31" s="113"/>
      <c r="P31" s="113"/>
      <c r="W31" s="112" t="e">
        <f>ROUND(BB94, 2)</f>
        <v>#REF!</v>
      </c>
      <c r="X31" s="113"/>
      <c r="Y31" s="113"/>
      <c r="Z31" s="113"/>
      <c r="AA31" s="113"/>
      <c r="AB31" s="113"/>
      <c r="AC31" s="113"/>
      <c r="AD31" s="113"/>
      <c r="AE31" s="113"/>
      <c r="AK31" s="112">
        <v>0</v>
      </c>
      <c r="AL31" s="113"/>
      <c r="AM31" s="113"/>
      <c r="AN31" s="113"/>
      <c r="AO31" s="113"/>
      <c r="AR31" s="22"/>
    </row>
    <row r="32" spans="2:71" s="2" customFormat="1" ht="14.45" hidden="1" customHeight="1" x14ac:dyDescent="0.2">
      <c r="B32" s="22"/>
      <c r="F32" s="17" t="s">
        <v>37</v>
      </c>
      <c r="L32" s="114">
        <v>0.2</v>
      </c>
      <c r="M32" s="113"/>
      <c r="N32" s="113"/>
      <c r="O32" s="113"/>
      <c r="P32" s="113"/>
      <c r="W32" s="112" t="e">
        <f>ROUND(BC94, 2)</f>
        <v>#REF!</v>
      </c>
      <c r="X32" s="113"/>
      <c r="Y32" s="113"/>
      <c r="Z32" s="113"/>
      <c r="AA32" s="113"/>
      <c r="AB32" s="113"/>
      <c r="AC32" s="113"/>
      <c r="AD32" s="113"/>
      <c r="AE32" s="113"/>
      <c r="AK32" s="112">
        <v>0</v>
      </c>
      <c r="AL32" s="113"/>
      <c r="AM32" s="113"/>
      <c r="AN32" s="113"/>
      <c r="AO32" s="113"/>
      <c r="AR32" s="22"/>
    </row>
    <row r="33" spans="2:44" s="2" customFormat="1" ht="14.45" hidden="1" customHeight="1" x14ac:dyDescent="0.2">
      <c r="B33" s="22"/>
      <c r="F33" s="17" t="s">
        <v>38</v>
      </c>
      <c r="L33" s="114">
        <v>0</v>
      </c>
      <c r="M33" s="113"/>
      <c r="N33" s="113"/>
      <c r="O33" s="113"/>
      <c r="P33" s="113"/>
      <c r="W33" s="112" t="e">
        <f>ROUND(BD94, 2)</f>
        <v>#REF!</v>
      </c>
      <c r="X33" s="113"/>
      <c r="Y33" s="113"/>
      <c r="Z33" s="113"/>
      <c r="AA33" s="113"/>
      <c r="AB33" s="113"/>
      <c r="AC33" s="113"/>
      <c r="AD33" s="113"/>
      <c r="AE33" s="113"/>
      <c r="AK33" s="112">
        <v>0</v>
      </c>
      <c r="AL33" s="113"/>
      <c r="AM33" s="113"/>
      <c r="AN33" s="113"/>
      <c r="AO33" s="113"/>
      <c r="AR33" s="22"/>
    </row>
    <row r="34" spans="2:44" s="1" customFormat="1" ht="6.95" customHeight="1" x14ac:dyDescent="0.2">
      <c r="B34" s="19"/>
      <c r="AR34" s="19"/>
    </row>
    <row r="35" spans="2:44" s="1" customFormat="1" ht="25.9" customHeight="1" x14ac:dyDescent="0.2">
      <c r="B35" s="19"/>
      <c r="C35" s="23"/>
      <c r="D35" s="24" t="s">
        <v>39</v>
      </c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6" t="s">
        <v>40</v>
      </c>
      <c r="U35" s="25"/>
      <c r="V35" s="25"/>
      <c r="W35" s="25"/>
      <c r="X35" s="135" t="s">
        <v>41</v>
      </c>
      <c r="Y35" s="136"/>
      <c r="Z35" s="136"/>
      <c r="AA35" s="136"/>
      <c r="AB35" s="136"/>
      <c r="AC35" s="25"/>
      <c r="AD35" s="25"/>
      <c r="AE35" s="25"/>
      <c r="AF35" s="25"/>
      <c r="AG35" s="25"/>
      <c r="AH35" s="25"/>
      <c r="AI35" s="25"/>
      <c r="AJ35" s="25"/>
      <c r="AK35" s="137" t="e">
        <f>SUM(AK26:AK33)</f>
        <v>#REF!</v>
      </c>
      <c r="AL35" s="136"/>
      <c r="AM35" s="136"/>
      <c r="AN35" s="136"/>
      <c r="AO35" s="138"/>
      <c r="AP35" s="23"/>
      <c r="AQ35" s="23"/>
      <c r="AR35" s="19"/>
    </row>
    <row r="36" spans="2:44" s="1" customFormat="1" ht="6.95" customHeight="1" x14ac:dyDescent="0.2">
      <c r="B36" s="19"/>
      <c r="AR36" s="19"/>
    </row>
    <row r="37" spans="2:44" s="1" customFormat="1" ht="14.45" customHeight="1" x14ac:dyDescent="0.2">
      <c r="B37" s="19"/>
      <c r="AR37" s="19"/>
    </row>
    <row r="38" spans="2:44" ht="14.45" customHeight="1" x14ac:dyDescent="0.2">
      <c r="B38" s="11"/>
      <c r="AR38" s="11"/>
    </row>
    <row r="39" spans="2:44" ht="14.45" customHeight="1" x14ac:dyDescent="0.2">
      <c r="B39" s="11"/>
      <c r="AR39" s="11"/>
    </row>
    <row r="40" spans="2:44" ht="14.45" customHeight="1" x14ac:dyDescent="0.2">
      <c r="B40" s="11"/>
      <c r="AR40" s="11"/>
    </row>
    <row r="41" spans="2:44" ht="14.45" customHeight="1" x14ac:dyDescent="0.2">
      <c r="B41" s="11"/>
      <c r="AR41" s="11"/>
    </row>
    <row r="42" spans="2:44" ht="14.45" customHeight="1" x14ac:dyDescent="0.2">
      <c r="B42" s="11"/>
      <c r="AR42" s="11"/>
    </row>
    <row r="43" spans="2:44" ht="14.45" customHeight="1" x14ac:dyDescent="0.2">
      <c r="B43" s="11"/>
      <c r="AR43" s="11"/>
    </row>
    <row r="44" spans="2:44" ht="14.45" customHeight="1" x14ac:dyDescent="0.2">
      <c r="B44" s="11"/>
      <c r="AR44" s="11"/>
    </row>
    <row r="45" spans="2:44" ht="14.45" customHeight="1" x14ac:dyDescent="0.2">
      <c r="B45" s="11"/>
      <c r="AR45" s="11"/>
    </row>
    <row r="46" spans="2:44" ht="14.45" customHeight="1" x14ac:dyDescent="0.2">
      <c r="B46" s="11"/>
      <c r="AR46" s="11"/>
    </row>
    <row r="47" spans="2:44" ht="14.45" customHeight="1" x14ac:dyDescent="0.2">
      <c r="B47" s="11"/>
      <c r="AR47" s="11"/>
    </row>
    <row r="48" spans="2:44" ht="14.45" customHeight="1" x14ac:dyDescent="0.2">
      <c r="B48" s="11"/>
      <c r="AR48" s="11"/>
    </row>
    <row r="49" spans="2:44" s="1" customFormat="1" ht="14.45" customHeight="1" x14ac:dyDescent="0.2">
      <c r="B49" s="19"/>
      <c r="D49" s="27" t="s">
        <v>42</v>
      </c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7" t="s">
        <v>43</v>
      </c>
      <c r="AI49" s="28"/>
      <c r="AJ49" s="28"/>
      <c r="AK49" s="28"/>
      <c r="AL49" s="28"/>
      <c r="AM49" s="28"/>
      <c r="AN49" s="28"/>
      <c r="AO49" s="28"/>
      <c r="AR49" s="19"/>
    </row>
    <row r="50" spans="2:44" x14ac:dyDescent="0.2">
      <c r="B50" s="11"/>
      <c r="AR50" s="11"/>
    </row>
    <row r="51" spans="2:44" x14ac:dyDescent="0.2">
      <c r="B51" s="11"/>
      <c r="AR51" s="11"/>
    </row>
    <row r="52" spans="2:44" x14ac:dyDescent="0.2">
      <c r="B52" s="11"/>
      <c r="AR52" s="11"/>
    </row>
    <row r="53" spans="2:44" x14ac:dyDescent="0.2">
      <c r="B53" s="11"/>
      <c r="AR53" s="11"/>
    </row>
    <row r="54" spans="2:44" x14ac:dyDescent="0.2">
      <c r="B54" s="11"/>
      <c r="AR54" s="11"/>
    </row>
    <row r="55" spans="2:44" x14ac:dyDescent="0.2">
      <c r="B55" s="11"/>
      <c r="AR55" s="11"/>
    </row>
    <row r="56" spans="2:44" x14ac:dyDescent="0.2">
      <c r="B56" s="11"/>
      <c r="AR56" s="11"/>
    </row>
    <row r="57" spans="2:44" x14ac:dyDescent="0.2">
      <c r="B57" s="11"/>
      <c r="AR57" s="11"/>
    </row>
    <row r="58" spans="2:44" x14ac:dyDescent="0.2">
      <c r="B58" s="11"/>
      <c r="AR58" s="11"/>
    </row>
    <row r="59" spans="2:44" x14ac:dyDescent="0.2">
      <c r="B59" s="11"/>
      <c r="AR59" s="11"/>
    </row>
    <row r="60" spans="2:44" s="1" customFormat="1" ht="12.75" x14ac:dyDescent="0.2">
      <c r="B60" s="19"/>
      <c r="D60" s="29" t="s">
        <v>44</v>
      </c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9" t="s">
        <v>45</v>
      </c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9" t="s">
        <v>44</v>
      </c>
      <c r="AI60" s="21"/>
      <c r="AJ60" s="21"/>
      <c r="AK60" s="21"/>
      <c r="AL60" s="21"/>
      <c r="AM60" s="29" t="s">
        <v>45</v>
      </c>
      <c r="AN60" s="21"/>
      <c r="AO60" s="21"/>
      <c r="AR60" s="19"/>
    </row>
    <row r="61" spans="2:44" x14ac:dyDescent="0.2">
      <c r="B61" s="11"/>
      <c r="AR61" s="11"/>
    </row>
    <row r="62" spans="2:44" x14ac:dyDescent="0.2">
      <c r="B62" s="11"/>
      <c r="AR62" s="11"/>
    </row>
    <row r="63" spans="2:44" x14ac:dyDescent="0.2">
      <c r="B63" s="11"/>
      <c r="AR63" s="11"/>
    </row>
    <row r="64" spans="2:44" s="1" customFormat="1" ht="12.75" x14ac:dyDescent="0.2">
      <c r="B64" s="19"/>
      <c r="D64" s="27" t="s">
        <v>46</v>
      </c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7" t="s">
        <v>47</v>
      </c>
      <c r="AI64" s="28"/>
      <c r="AJ64" s="28"/>
      <c r="AK64" s="28"/>
      <c r="AL64" s="28"/>
      <c r="AM64" s="28"/>
      <c r="AN64" s="28"/>
      <c r="AO64" s="28"/>
      <c r="AR64" s="19"/>
    </row>
    <row r="65" spans="2:44" x14ac:dyDescent="0.2">
      <c r="B65" s="11"/>
      <c r="AR65" s="11"/>
    </row>
    <row r="66" spans="2:44" x14ac:dyDescent="0.2">
      <c r="B66" s="11"/>
      <c r="AR66" s="11"/>
    </row>
    <row r="67" spans="2:44" x14ac:dyDescent="0.2">
      <c r="B67" s="11"/>
      <c r="AR67" s="11"/>
    </row>
    <row r="68" spans="2:44" x14ac:dyDescent="0.2">
      <c r="B68" s="11"/>
      <c r="AR68" s="11"/>
    </row>
    <row r="69" spans="2:44" x14ac:dyDescent="0.2">
      <c r="B69" s="11"/>
      <c r="AR69" s="11"/>
    </row>
    <row r="70" spans="2:44" x14ac:dyDescent="0.2">
      <c r="B70" s="11"/>
      <c r="AR70" s="11"/>
    </row>
    <row r="71" spans="2:44" x14ac:dyDescent="0.2">
      <c r="B71" s="11"/>
      <c r="AR71" s="11"/>
    </row>
    <row r="72" spans="2:44" x14ac:dyDescent="0.2">
      <c r="B72" s="11"/>
      <c r="AR72" s="11"/>
    </row>
    <row r="73" spans="2:44" x14ac:dyDescent="0.2">
      <c r="B73" s="11"/>
      <c r="AR73" s="11"/>
    </row>
    <row r="74" spans="2:44" x14ac:dyDescent="0.2">
      <c r="B74" s="11"/>
      <c r="AR74" s="11"/>
    </row>
    <row r="75" spans="2:44" s="1" customFormat="1" ht="12.75" x14ac:dyDescent="0.2">
      <c r="B75" s="19"/>
      <c r="D75" s="29" t="s">
        <v>44</v>
      </c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9" t="s">
        <v>45</v>
      </c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9" t="s">
        <v>44</v>
      </c>
      <c r="AI75" s="21"/>
      <c r="AJ75" s="21"/>
      <c r="AK75" s="21"/>
      <c r="AL75" s="21"/>
      <c r="AM75" s="29" t="s">
        <v>45</v>
      </c>
      <c r="AN75" s="21"/>
      <c r="AO75" s="21"/>
      <c r="AR75" s="19"/>
    </row>
    <row r="76" spans="2:44" s="1" customFormat="1" x14ac:dyDescent="0.2">
      <c r="B76" s="19"/>
      <c r="AR76" s="19"/>
    </row>
    <row r="77" spans="2:44" s="1" customFormat="1" ht="6.95" customHeight="1" x14ac:dyDescent="0.2"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19"/>
    </row>
    <row r="81" spans="1:91" s="1" customFormat="1" ht="6.95" customHeight="1" x14ac:dyDescent="0.2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19"/>
    </row>
    <row r="82" spans="1:91" s="1" customFormat="1" ht="24.95" customHeight="1" x14ac:dyDescent="0.2">
      <c r="B82" s="19"/>
      <c r="C82" s="12" t="s">
        <v>48</v>
      </c>
      <c r="AR82" s="19"/>
    </row>
    <row r="83" spans="1:91" s="1" customFormat="1" ht="6.95" customHeight="1" x14ac:dyDescent="0.2">
      <c r="B83" s="19"/>
      <c r="AR83" s="19"/>
    </row>
    <row r="84" spans="1:91" s="3" customFormat="1" ht="12" customHeight="1" x14ac:dyDescent="0.2">
      <c r="B84" s="34"/>
      <c r="C84" s="17" t="s">
        <v>10</v>
      </c>
      <c r="L84" s="3" t="str">
        <f>K5</f>
        <v>202002</v>
      </c>
      <c r="AR84" s="34"/>
    </row>
    <row r="85" spans="1:91" s="4" customFormat="1" ht="36.950000000000003" customHeight="1" x14ac:dyDescent="0.2">
      <c r="B85" s="35"/>
      <c r="C85" s="36" t="s">
        <v>12</v>
      </c>
      <c r="L85" s="126" t="str">
        <f>K6</f>
        <v>Stavby 2020 2</v>
      </c>
      <c r="M85" s="127"/>
      <c r="N85" s="127"/>
      <c r="O85" s="127"/>
      <c r="P85" s="127"/>
      <c r="Q85" s="127"/>
      <c r="R85" s="127"/>
      <c r="S85" s="127"/>
      <c r="T85" s="127"/>
      <c r="U85" s="127"/>
      <c r="V85" s="127"/>
      <c r="W85" s="127"/>
      <c r="X85" s="127"/>
      <c r="Y85" s="127"/>
      <c r="Z85" s="127"/>
      <c r="AA85" s="127"/>
      <c r="AB85" s="127"/>
      <c r="AC85" s="127"/>
      <c r="AD85" s="127"/>
      <c r="AE85" s="127"/>
      <c r="AF85" s="127"/>
      <c r="AG85" s="127"/>
      <c r="AH85" s="127"/>
      <c r="AI85" s="127"/>
      <c r="AJ85" s="127"/>
      <c r="AK85" s="127"/>
      <c r="AL85" s="127"/>
      <c r="AM85" s="127"/>
      <c r="AN85" s="127"/>
      <c r="AO85" s="127"/>
      <c r="AR85" s="35"/>
    </row>
    <row r="86" spans="1:91" s="1" customFormat="1" ht="6.95" customHeight="1" x14ac:dyDescent="0.2">
      <c r="B86" s="19"/>
      <c r="AR86" s="19"/>
    </row>
    <row r="87" spans="1:91" s="1" customFormat="1" ht="12" customHeight="1" x14ac:dyDescent="0.2">
      <c r="B87" s="19"/>
      <c r="C87" s="17" t="s">
        <v>16</v>
      </c>
      <c r="L87" s="37" t="str">
        <f>IF(K8="","",K8)</f>
        <v xml:space="preserve"> </v>
      </c>
      <c r="AI87" s="17" t="s">
        <v>18</v>
      </c>
      <c r="AM87" s="128" t="str">
        <f>IF(AN8= "","",AN8)</f>
        <v>8. 7. 2020</v>
      </c>
      <c r="AN87" s="128"/>
      <c r="AR87" s="19"/>
    </row>
    <row r="88" spans="1:91" s="1" customFormat="1" ht="6.95" customHeight="1" x14ac:dyDescent="0.2">
      <c r="B88" s="19"/>
      <c r="AR88" s="19"/>
    </row>
    <row r="89" spans="1:91" s="1" customFormat="1" ht="15.2" customHeight="1" x14ac:dyDescent="0.2">
      <c r="B89" s="19"/>
      <c r="C89" s="17" t="s">
        <v>20</v>
      </c>
      <c r="L89" s="3" t="str">
        <f>IF(E11= "","",E11)</f>
        <v xml:space="preserve"> </v>
      </c>
      <c r="AI89" s="17" t="s">
        <v>24</v>
      </c>
      <c r="AM89" s="129" t="str">
        <f>IF(E17="","",E17)</f>
        <v xml:space="preserve"> </v>
      </c>
      <c r="AN89" s="130"/>
      <c r="AO89" s="130"/>
      <c r="AP89" s="130"/>
      <c r="AR89" s="19"/>
      <c r="AS89" s="131" t="s">
        <v>49</v>
      </c>
      <c r="AT89" s="132"/>
      <c r="AU89" s="38"/>
      <c r="AV89" s="38"/>
      <c r="AW89" s="38"/>
      <c r="AX89" s="38"/>
      <c r="AY89" s="38"/>
      <c r="AZ89" s="38"/>
      <c r="BA89" s="38"/>
      <c r="BB89" s="38"/>
      <c r="BC89" s="38"/>
      <c r="BD89" s="39"/>
    </row>
    <row r="90" spans="1:91" s="1" customFormat="1" ht="15.2" customHeight="1" x14ac:dyDescent="0.2">
      <c r="B90" s="19"/>
      <c r="C90" s="17" t="s">
        <v>23</v>
      </c>
      <c r="L90" s="3" t="str">
        <f>IF(E14="","",E14)</f>
        <v xml:space="preserve"> </v>
      </c>
      <c r="AI90" s="17" t="s">
        <v>27</v>
      </c>
      <c r="AM90" s="129" t="str">
        <f>IF(E20="","",E20)</f>
        <v xml:space="preserve"> </v>
      </c>
      <c r="AN90" s="130"/>
      <c r="AO90" s="130"/>
      <c r="AP90" s="130"/>
      <c r="AR90" s="19"/>
      <c r="AS90" s="133"/>
      <c r="AT90" s="134"/>
      <c r="BD90" s="40"/>
    </row>
    <row r="91" spans="1:91" s="1" customFormat="1" ht="10.9" customHeight="1" x14ac:dyDescent="0.2">
      <c r="B91" s="19"/>
      <c r="AR91" s="19"/>
      <c r="AS91" s="133"/>
      <c r="AT91" s="134"/>
      <c r="BD91" s="40"/>
    </row>
    <row r="92" spans="1:91" s="1" customFormat="1" ht="29.25" customHeight="1" x14ac:dyDescent="0.2">
      <c r="B92" s="19"/>
      <c r="C92" s="121" t="s">
        <v>50</v>
      </c>
      <c r="D92" s="122"/>
      <c r="E92" s="122"/>
      <c r="F92" s="122"/>
      <c r="G92" s="122"/>
      <c r="H92" s="41"/>
      <c r="I92" s="123" t="s">
        <v>51</v>
      </c>
      <c r="J92" s="122"/>
      <c r="K92" s="122"/>
      <c r="L92" s="122"/>
      <c r="M92" s="122"/>
      <c r="N92" s="122"/>
      <c r="O92" s="122"/>
      <c r="P92" s="122"/>
      <c r="Q92" s="122"/>
      <c r="R92" s="122"/>
      <c r="S92" s="122"/>
      <c r="T92" s="122"/>
      <c r="U92" s="122"/>
      <c r="V92" s="122"/>
      <c r="W92" s="122"/>
      <c r="X92" s="122"/>
      <c r="Y92" s="122"/>
      <c r="Z92" s="122"/>
      <c r="AA92" s="122"/>
      <c r="AB92" s="122"/>
      <c r="AC92" s="122"/>
      <c r="AD92" s="122"/>
      <c r="AE92" s="122"/>
      <c r="AF92" s="122"/>
      <c r="AG92" s="124" t="s">
        <v>52</v>
      </c>
      <c r="AH92" s="122"/>
      <c r="AI92" s="122"/>
      <c r="AJ92" s="122"/>
      <c r="AK92" s="122"/>
      <c r="AL92" s="122"/>
      <c r="AM92" s="122"/>
      <c r="AN92" s="123" t="s">
        <v>53</v>
      </c>
      <c r="AO92" s="122"/>
      <c r="AP92" s="125"/>
      <c r="AQ92" s="42" t="s">
        <v>54</v>
      </c>
      <c r="AR92" s="19"/>
      <c r="AS92" s="43" t="s">
        <v>55</v>
      </c>
      <c r="AT92" s="44" t="s">
        <v>56</v>
      </c>
      <c r="AU92" s="44" t="s">
        <v>57</v>
      </c>
      <c r="AV92" s="44" t="s">
        <v>58</v>
      </c>
      <c r="AW92" s="44" t="s">
        <v>59</v>
      </c>
      <c r="AX92" s="44" t="s">
        <v>60</v>
      </c>
      <c r="AY92" s="44" t="s">
        <v>61</v>
      </c>
      <c r="AZ92" s="44" t="s">
        <v>62</v>
      </c>
      <c r="BA92" s="44" t="s">
        <v>63</v>
      </c>
      <c r="BB92" s="44" t="s">
        <v>64</v>
      </c>
      <c r="BC92" s="44" t="s">
        <v>65</v>
      </c>
      <c r="BD92" s="45" t="s">
        <v>66</v>
      </c>
    </row>
    <row r="93" spans="1:91" s="1" customFormat="1" ht="10.9" customHeight="1" x14ac:dyDescent="0.2">
      <c r="B93" s="19"/>
      <c r="AR93" s="19"/>
      <c r="AS93" s="46"/>
      <c r="AT93" s="38"/>
      <c r="AU93" s="38"/>
      <c r="AV93" s="38"/>
      <c r="AW93" s="38"/>
      <c r="AX93" s="38"/>
      <c r="AY93" s="38"/>
      <c r="AZ93" s="38"/>
      <c r="BA93" s="38"/>
      <c r="BB93" s="38"/>
      <c r="BC93" s="38"/>
      <c r="BD93" s="39"/>
    </row>
    <row r="94" spans="1:91" s="5" customFormat="1" ht="32.450000000000003" customHeight="1" x14ac:dyDescent="0.2">
      <c r="B94" s="47"/>
      <c r="C94" s="48" t="s">
        <v>67</v>
      </c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118" t="e">
        <f>ROUND(AG95,2)</f>
        <v>#REF!</v>
      </c>
      <c r="AH94" s="118"/>
      <c r="AI94" s="118"/>
      <c r="AJ94" s="118"/>
      <c r="AK94" s="118"/>
      <c r="AL94" s="118"/>
      <c r="AM94" s="118"/>
      <c r="AN94" s="119" t="e">
        <f>SUM(AG94,AT94)</f>
        <v>#REF!</v>
      </c>
      <c r="AO94" s="119"/>
      <c r="AP94" s="119"/>
      <c r="AQ94" s="50" t="s">
        <v>1</v>
      </c>
      <c r="AR94" s="47"/>
      <c r="AS94" s="51">
        <f>ROUND(AS95,2)</f>
        <v>0</v>
      </c>
      <c r="AT94" s="52" t="e">
        <f>ROUND(SUM(AV94:AW94),2)</f>
        <v>#REF!</v>
      </c>
      <c r="AU94" s="53" t="e">
        <f>ROUND(AU95,5)</f>
        <v>#REF!</v>
      </c>
      <c r="AV94" s="52" t="e">
        <f>ROUND(AZ94*L29,2)</f>
        <v>#REF!</v>
      </c>
      <c r="AW94" s="52" t="e">
        <f>ROUND(BA94*L30,2)</f>
        <v>#REF!</v>
      </c>
      <c r="AX94" s="52" t="e">
        <f>ROUND(BB94*L29,2)</f>
        <v>#REF!</v>
      </c>
      <c r="AY94" s="52" t="e">
        <f>ROUND(BC94*L30,2)</f>
        <v>#REF!</v>
      </c>
      <c r="AZ94" s="52" t="e">
        <f>ROUND(AZ95,2)</f>
        <v>#REF!</v>
      </c>
      <c r="BA94" s="52" t="e">
        <f>ROUND(BA95,2)</f>
        <v>#REF!</v>
      </c>
      <c r="BB94" s="52" t="e">
        <f>ROUND(BB95,2)</f>
        <v>#REF!</v>
      </c>
      <c r="BC94" s="52" t="e">
        <f>ROUND(BC95,2)</f>
        <v>#REF!</v>
      </c>
      <c r="BD94" s="54" t="e">
        <f>ROUND(BD95,2)</f>
        <v>#REF!</v>
      </c>
      <c r="BS94" s="55" t="s">
        <v>68</v>
      </c>
      <c r="BT94" s="55" t="s">
        <v>69</v>
      </c>
      <c r="BU94" s="56" t="s">
        <v>70</v>
      </c>
      <c r="BV94" s="55" t="s">
        <v>71</v>
      </c>
      <c r="BW94" s="55" t="s">
        <v>4</v>
      </c>
      <c r="BX94" s="55" t="s">
        <v>72</v>
      </c>
      <c r="CL94" s="55" t="s">
        <v>1</v>
      </c>
    </row>
    <row r="95" spans="1:91" s="6" customFormat="1" ht="24.75" customHeight="1" x14ac:dyDescent="0.2">
      <c r="A95" s="57" t="s">
        <v>73</v>
      </c>
      <c r="B95" s="58"/>
      <c r="C95" s="59"/>
      <c r="D95" s="117" t="s">
        <v>74</v>
      </c>
      <c r="E95" s="117"/>
      <c r="F95" s="117"/>
      <c r="G95" s="117"/>
      <c r="H95" s="117"/>
      <c r="I95" s="60"/>
      <c r="J95" s="117" t="s">
        <v>75</v>
      </c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5" t="e">
        <f>#REF!</f>
        <v>#REF!</v>
      </c>
      <c r="AH95" s="116"/>
      <c r="AI95" s="116"/>
      <c r="AJ95" s="116"/>
      <c r="AK95" s="116"/>
      <c r="AL95" s="116"/>
      <c r="AM95" s="116"/>
      <c r="AN95" s="115" t="e">
        <f>SUM(AG95,AT95)</f>
        <v>#REF!</v>
      </c>
      <c r="AO95" s="116"/>
      <c r="AP95" s="116"/>
      <c r="AQ95" s="61" t="s">
        <v>76</v>
      </c>
      <c r="AR95" s="58"/>
      <c r="AS95" s="62">
        <v>0</v>
      </c>
      <c r="AT95" s="63" t="e">
        <f>ROUND(SUM(AV95:AW95),2)</f>
        <v>#REF!</v>
      </c>
      <c r="AU95" s="64" t="e">
        <f>#REF!</f>
        <v>#REF!</v>
      </c>
      <c r="AV95" s="63" t="e">
        <f>#REF!</f>
        <v>#REF!</v>
      </c>
      <c r="AW95" s="63" t="e">
        <f>#REF!</f>
        <v>#REF!</v>
      </c>
      <c r="AX95" s="63" t="e">
        <f>#REF!</f>
        <v>#REF!</v>
      </c>
      <c r="AY95" s="63" t="e">
        <f>#REF!</f>
        <v>#REF!</v>
      </c>
      <c r="AZ95" s="63" t="e">
        <f>#REF!</f>
        <v>#REF!</v>
      </c>
      <c r="BA95" s="63" t="e">
        <f>#REF!</f>
        <v>#REF!</v>
      </c>
      <c r="BB95" s="63" t="e">
        <f>#REF!</f>
        <v>#REF!</v>
      </c>
      <c r="BC95" s="63" t="e">
        <f>#REF!</f>
        <v>#REF!</v>
      </c>
      <c r="BD95" s="65" t="e">
        <f>#REF!</f>
        <v>#REF!</v>
      </c>
      <c r="BT95" s="66" t="s">
        <v>77</v>
      </c>
      <c r="BV95" s="66" t="s">
        <v>71</v>
      </c>
      <c r="BW95" s="66" t="s">
        <v>78</v>
      </c>
      <c r="BX95" s="66" t="s">
        <v>4</v>
      </c>
      <c r="CL95" s="66" t="s">
        <v>1</v>
      </c>
      <c r="CM95" s="66" t="s">
        <v>69</v>
      </c>
    </row>
    <row r="96" spans="1:91" s="1" customFormat="1" ht="30" customHeight="1" x14ac:dyDescent="0.2">
      <c r="B96" s="19"/>
      <c r="AR96" s="19"/>
    </row>
    <row r="97" spans="2:44" s="1" customFormat="1" ht="6.95" customHeight="1" x14ac:dyDescent="0.2">
      <c r="B97" s="30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19"/>
    </row>
  </sheetData>
  <mergeCells count="40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2020 07 07 - NUSCH 3 NP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DDCEEA-4B8E-4C99-A5FF-DA8B697A9BF0}">
  <sheetPr>
    <pageSetUpPr fitToPage="1"/>
  </sheetPr>
  <dimension ref="A1:I186"/>
  <sheetViews>
    <sheetView showGridLines="0" tabSelected="1" zoomScale="130" zoomScaleNormal="130" workbookViewId="0"/>
  </sheetViews>
  <sheetFormatPr defaultColWidth="9.33203125" defaultRowHeight="11.25" x14ac:dyDescent="0.2"/>
  <cols>
    <col min="1" max="1" width="6.1640625" style="69" customWidth="1"/>
    <col min="2" max="2" width="4.33203125" style="69" customWidth="1"/>
    <col min="3" max="3" width="15.33203125" style="69" customWidth="1"/>
    <col min="4" max="4" width="80" style="69" customWidth="1"/>
    <col min="5" max="5" width="7.5" style="69" customWidth="1"/>
    <col min="6" max="6" width="11.5" style="84" customWidth="1"/>
    <col min="7" max="7" width="17.6640625" style="69" customWidth="1"/>
    <col min="8" max="8" width="18.33203125" style="69" customWidth="1"/>
    <col min="9" max="9" width="19.1640625" style="70" customWidth="1"/>
    <col min="10" max="10" width="12.33203125" style="69" customWidth="1"/>
    <col min="11" max="42" width="6.83203125" style="69" customWidth="1"/>
    <col min="43" max="16384" width="9.33203125" style="69"/>
  </cols>
  <sheetData>
    <row r="1" spans="1:9" ht="24.95" customHeight="1" x14ac:dyDescent="0.2">
      <c r="A1" s="68" t="s">
        <v>343</v>
      </c>
    </row>
    <row r="2" spans="1:9" ht="6.95" customHeight="1" x14ac:dyDescent="0.2">
      <c r="A2" s="88" t="s">
        <v>294</v>
      </c>
    </row>
    <row r="3" spans="1:9" s="96" customFormat="1" ht="18" customHeight="1" x14ac:dyDescent="0.2">
      <c r="A3" s="91" t="s">
        <v>12</v>
      </c>
      <c r="B3" s="92"/>
      <c r="C3" s="92" t="s">
        <v>99</v>
      </c>
      <c r="D3" s="93"/>
      <c r="E3" s="93"/>
      <c r="F3" s="94"/>
      <c r="G3" s="93"/>
      <c r="H3" s="93"/>
      <c r="I3" s="95"/>
    </row>
    <row r="4" spans="1:9" ht="12" customHeight="1" x14ac:dyDescent="0.2">
      <c r="A4" s="89"/>
      <c r="B4" s="90"/>
      <c r="C4" s="90"/>
      <c r="D4" s="1"/>
      <c r="E4" s="67"/>
      <c r="F4" s="85"/>
      <c r="G4" s="1"/>
      <c r="H4" s="1"/>
      <c r="I4" s="71"/>
    </row>
    <row r="5" spans="1:9" s="96" customFormat="1" ht="18" customHeight="1" x14ac:dyDescent="0.2">
      <c r="A5" s="91" t="s">
        <v>79</v>
      </c>
      <c r="B5" s="92"/>
      <c r="C5" s="92" t="s">
        <v>100</v>
      </c>
      <c r="D5" s="93"/>
      <c r="E5" s="93"/>
      <c r="F5" s="94"/>
      <c r="G5" s="93"/>
      <c r="H5" s="93"/>
      <c r="I5" s="95"/>
    </row>
    <row r="6" spans="1:9" ht="16.5" customHeight="1" x14ac:dyDescent="0.2">
      <c r="A6" s="91" t="s">
        <v>101</v>
      </c>
      <c r="B6" s="1"/>
      <c r="C6" s="139" t="s">
        <v>300</v>
      </c>
      <c r="D6" s="139"/>
      <c r="E6" s="139"/>
      <c r="F6" s="139"/>
      <c r="G6" s="139"/>
      <c r="H6" s="139"/>
      <c r="I6" s="139"/>
    </row>
    <row r="7" spans="1:9" ht="16.5" customHeight="1" x14ac:dyDescent="0.2">
      <c r="A7" s="91"/>
      <c r="B7" s="1"/>
      <c r="C7" s="139"/>
      <c r="D7" s="139"/>
      <c r="E7" s="139"/>
      <c r="F7" s="139"/>
      <c r="G7" s="139"/>
      <c r="H7" s="139"/>
      <c r="I7" s="139"/>
    </row>
    <row r="9" spans="1:9" s="83" customFormat="1" ht="29.25" customHeight="1" x14ac:dyDescent="0.2">
      <c r="A9" s="81" t="s">
        <v>81</v>
      </c>
      <c r="B9" s="81" t="s">
        <v>54</v>
      </c>
      <c r="C9" s="81" t="s">
        <v>50</v>
      </c>
      <c r="D9" s="81" t="s">
        <v>51</v>
      </c>
      <c r="E9" s="82" t="s">
        <v>82</v>
      </c>
      <c r="F9" s="86" t="s">
        <v>83</v>
      </c>
      <c r="G9" s="81" t="s">
        <v>84</v>
      </c>
      <c r="H9" s="81" t="s">
        <v>80</v>
      </c>
      <c r="I9" s="81" t="s">
        <v>88</v>
      </c>
    </row>
    <row r="10" spans="1:9" s="83" customFormat="1" ht="23.1" customHeight="1" x14ac:dyDescent="0.2">
      <c r="A10" s="104"/>
      <c r="B10" s="81"/>
      <c r="C10" s="81"/>
      <c r="D10" s="79" t="s">
        <v>301</v>
      </c>
      <c r="E10" s="82"/>
      <c r="F10" s="86"/>
      <c r="G10" s="81"/>
      <c r="H10" s="81"/>
      <c r="I10" s="81"/>
    </row>
    <row r="11" spans="1:9" s="80" customFormat="1" ht="23.1" customHeight="1" x14ac:dyDescent="0.2">
      <c r="A11" s="104"/>
      <c r="B11" s="78"/>
      <c r="C11" s="79"/>
      <c r="D11" s="79" t="s">
        <v>302</v>
      </c>
      <c r="E11" s="77"/>
      <c r="F11" s="97"/>
      <c r="G11" s="101"/>
      <c r="H11" s="100"/>
      <c r="I11" s="72"/>
    </row>
    <row r="12" spans="1:9" ht="15" customHeight="1" x14ac:dyDescent="0.2">
      <c r="A12" s="73">
        <v>1</v>
      </c>
      <c r="B12" s="73" t="s">
        <v>298</v>
      </c>
      <c r="C12" s="75"/>
      <c r="D12" s="76" t="s">
        <v>102</v>
      </c>
      <c r="E12" s="74" t="s">
        <v>86</v>
      </c>
      <c r="F12" s="99">
        <v>1</v>
      </c>
      <c r="G12" s="100"/>
      <c r="H12" s="100">
        <f t="shared" ref="H12:H18" si="0">F12*G12</f>
        <v>0</v>
      </c>
      <c r="I12" s="72"/>
    </row>
    <row r="13" spans="1:9" ht="15" customHeight="1" x14ac:dyDescent="0.2">
      <c r="A13" s="73">
        <v>2</v>
      </c>
      <c r="B13" s="73" t="s">
        <v>298</v>
      </c>
      <c r="C13" s="75"/>
      <c r="D13" s="76" t="s">
        <v>103</v>
      </c>
      <c r="E13" s="74" t="s">
        <v>86</v>
      </c>
      <c r="F13" s="99">
        <v>1</v>
      </c>
      <c r="G13" s="100"/>
      <c r="H13" s="100">
        <f t="shared" si="0"/>
        <v>0</v>
      </c>
      <c r="I13" s="72"/>
    </row>
    <row r="14" spans="1:9" ht="15" customHeight="1" x14ac:dyDescent="0.2">
      <c r="A14" s="73">
        <v>3</v>
      </c>
      <c r="B14" s="73" t="s">
        <v>298</v>
      </c>
      <c r="C14" s="75"/>
      <c r="D14" s="76" t="s">
        <v>104</v>
      </c>
      <c r="E14" s="74" t="s">
        <v>86</v>
      </c>
      <c r="F14" s="99">
        <v>1</v>
      </c>
      <c r="G14" s="100"/>
      <c r="H14" s="100">
        <f t="shared" si="0"/>
        <v>0</v>
      </c>
      <c r="I14" s="72"/>
    </row>
    <row r="15" spans="1:9" ht="15" customHeight="1" x14ac:dyDescent="0.2">
      <c r="A15" s="73">
        <v>4</v>
      </c>
      <c r="B15" s="73" t="s">
        <v>298</v>
      </c>
      <c r="C15" s="75"/>
      <c r="D15" s="76" t="s">
        <v>105</v>
      </c>
      <c r="E15" s="74" t="s">
        <v>86</v>
      </c>
      <c r="F15" s="99">
        <v>1</v>
      </c>
      <c r="G15" s="100"/>
      <c r="H15" s="100">
        <f t="shared" si="0"/>
        <v>0</v>
      </c>
      <c r="I15" s="72"/>
    </row>
    <row r="16" spans="1:9" ht="15" customHeight="1" x14ac:dyDescent="0.2">
      <c r="A16" s="73">
        <v>5</v>
      </c>
      <c r="B16" s="73" t="s">
        <v>298</v>
      </c>
      <c r="C16" s="75"/>
      <c r="D16" s="76" t="s">
        <v>106</v>
      </c>
      <c r="E16" s="74" t="s">
        <v>86</v>
      </c>
      <c r="F16" s="99">
        <v>1</v>
      </c>
      <c r="G16" s="100"/>
      <c r="H16" s="100">
        <f t="shared" si="0"/>
        <v>0</v>
      </c>
      <c r="I16" s="72"/>
    </row>
    <row r="17" spans="1:9" ht="15" customHeight="1" x14ac:dyDescent="0.2">
      <c r="A17" s="73">
        <v>6</v>
      </c>
      <c r="B17" s="73" t="s">
        <v>299</v>
      </c>
      <c r="C17" s="75"/>
      <c r="D17" s="76" t="s">
        <v>108</v>
      </c>
      <c r="E17" s="74" t="s">
        <v>86</v>
      </c>
      <c r="F17" s="99">
        <f>F12*13+F13+F15+F16</f>
        <v>16</v>
      </c>
      <c r="G17" s="100"/>
      <c r="H17" s="100">
        <f t="shared" si="0"/>
        <v>0</v>
      </c>
      <c r="I17" s="72"/>
    </row>
    <row r="18" spans="1:9" ht="15" customHeight="1" x14ac:dyDescent="0.2">
      <c r="A18" s="73">
        <v>7</v>
      </c>
      <c r="B18" s="73" t="s">
        <v>299</v>
      </c>
      <c r="C18" s="75"/>
      <c r="D18" s="76" t="s">
        <v>109</v>
      </c>
      <c r="E18" s="74" t="s">
        <v>86</v>
      </c>
      <c r="F18" s="99">
        <f>F14</f>
        <v>1</v>
      </c>
      <c r="G18" s="100"/>
      <c r="H18" s="100">
        <f t="shared" si="0"/>
        <v>0</v>
      </c>
      <c r="I18" s="72"/>
    </row>
    <row r="19" spans="1:9" ht="15" customHeight="1" x14ac:dyDescent="0.2">
      <c r="A19" s="73"/>
      <c r="B19" s="73"/>
      <c r="C19" s="75"/>
      <c r="D19" s="79" t="s">
        <v>337</v>
      </c>
      <c r="E19" s="74"/>
      <c r="F19" s="99"/>
      <c r="G19" s="100"/>
      <c r="H19" s="100"/>
      <c r="I19" s="72"/>
    </row>
    <row r="20" spans="1:9" ht="15" customHeight="1" x14ac:dyDescent="0.2">
      <c r="A20" s="73">
        <v>8</v>
      </c>
      <c r="B20" s="73" t="s">
        <v>298</v>
      </c>
      <c r="C20" s="75"/>
      <c r="D20" s="76" t="s">
        <v>117</v>
      </c>
      <c r="E20" s="74" t="s">
        <v>85</v>
      </c>
      <c r="F20" s="99">
        <v>200</v>
      </c>
      <c r="G20" s="100"/>
      <c r="H20" s="100">
        <f t="shared" ref="H20:H22" si="1">F20*G20</f>
        <v>0</v>
      </c>
      <c r="I20" s="72"/>
    </row>
    <row r="21" spans="1:9" ht="15" customHeight="1" x14ac:dyDescent="0.2">
      <c r="A21" s="73">
        <v>9</v>
      </c>
      <c r="B21" s="73" t="s">
        <v>298</v>
      </c>
      <c r="C21" s="75"/>
      <c r="D21" s="76" t="s">
        <v>233</v>
      </c>
      <c r="E21" s="74" t="s">
        <v>85</v>
      </c>
      <c r="F21" s="99">
        <v>150</v>
      </c>
      <c r="G21" s="100"/>
      <c r="H21" s="100">
        <f t="shared" si="1"/>
        <v>0</v>
      </c>
      <c r="I21" s="72"/>
    </row>
    <row r="22" spans="1:9" ht="15" customHeight="1" x14ac:dyDescent="0.2">
      <c r="A22" s="73">
        <v>10</v>
      </c>
      <c r="B22" s="73" t="s">
        <v>298</v>
      </c>
      <c r="C22" s="75"/>
      <c r="D22" s="76" t="s">
        <v>334</v>
      </c>
      <c r="E22" s="74" t="s">
        <v>87</v>
      </c>
      <c r="F22" s="99">
        <v>1</v>
      </c>
      <c r="G22" s="100"/>
      <c r="H22" s="100">
        <f t="shared" si="1"/>
        <v>0</v>
      </c>
      <c r="I22" s="72"/>
    </row>
    <row r="23" spans="1:9" ht="15" customHeight="1" x14ac:dyDescent="0.2">
      <c r="A23" s="73">
        <v>11</v>
      </c>
      <c r="B23" s="73" t="s">
        <v>299</v>
      </c>
      <c r="C23" s="75"/>
      <c r="D23" s="76" t="s">
        <v>116</v>
      </c>
      <c r="E23" s="74" t="s">
        <v>87</v>
      </c>
      <c r="F23" s="99">
        <v>1</v>
      </c>
      <c r="G23" s="100"/>
      <c r="H23" s="100">
        <f t="shared" ref="H23" si="2">F23*G23</f>
        <v>0</v>
      </c>
      <c r="I23" s="72"/>
    </row>
    <row r="24" spans="1:9" ht="36" x14ac:dyDescent="0.2">
      <c r="A24" s="73"/>
      <c r="B24" s="73"/>
      <c r="C24" s="75"/>
      <c r="D24" s="87" t="s">
        <v>126</v>
      </c>
      <c r="E24" s="74"/>
      <c r="F24" s="99"/>
      <c r="G24" s="100"/>
      <c r="H24" s="100"/>
      <c r="I24" s="72"/>
    </row>
    <row r="25" spans="1:9" s="80" customFormat="1" ht="23.1" customHeight="1" x14ac:dyDescent="0.2">
      <c r="A25" s="73"/>
      <c r="B25" s="78"/>
      <c r="C25" s="79"/>
      <c r="D25" s="79" t="s">
        <v>303</v>
      </c>
      <c r="E25" s="77"/>
      <c r="F25" s="97"/>
      <c r="G25" s="101"/>
      <c r="H25" s="100"/>
      <c r="I25" s="72"/>
    </row>
    <row r="26" spans="1:9" ht="15" customHeight="1" x14ac:dyDescent="0.2">
      <c r="A26" s="73">
        <v>12</v>
      </c>
      <c r="B26" s="73" t="s">
        <v>298</v>
      </c>
      <c r="C26" s="75"/>
      <c r="D26" s="76" t="s">
        <v>118</v>
      </c>
      <c r="E26" s="74" t="s">
        <v>86</v>
      </c>
      <c r="F26" s="99">
        <v>14</v>
      </c>
      <c r="G26" s="100"/>
      <c r="H26" s="100">
        <f t="shared" ref="H26:H31" si="3">F26*G26</f>
        <v>0</v>
      </c>
      <c r="I26" s="72"/>
    </row>
    <row r="27" spans="1:9" ht="15" customHeight="1" x14ac:dyDescent="0.2">
      <c r="A27" s="73">
        <v>13</v>
      </c>
      <c r="B27" s="73" t="s">
        <v>298</v>
      </c>
      <c r="C27" s="75"/>
      <c r="D27" s="76" t="s">
        <v>119</v>
      </c>
      <c r="E27" s="74" t="s">
        <v>86</v>
      </c>
      <c r="F27" s="99">
        <v>3</v>
      </c>
      <c r="G27" s="100"/>
      <c r="H27" s="100">
        <f t="shared" si="3"/>
        <v>0</v>
      </c>
      <c r="I27" s="72"/>
    </row>
    <row r="28" spans="1:9" ht="15" customHeight="1" x14ac:dyDescent="0.2">
      <c r="A28" s="73">
        <v>14</v>
      </c>
      <c r="B28" s="73" t="s">
        <v>298</v>
      </c>
      <c r="C28" s="75"/>
      <c r="D28" s="76" t="s">
        <v>120</v>
      </c>
      <c r="E28" s="74" t="s">
        <v>86</v>
      </c>
      <c r="F28" s="99">
        <v>1</v>
      </c>
      <c r="G28" s="100"/>
      <c r="H28" s="100">
        <f t="shared" si="3"/>
        <v>0</v>
      </c>
      <c r="I28" s="72"/>
    </row>
    <row r="29" spans="1:9" ht="15" customHeight="1" x14ac:dyDescent="0.2">
      <c r="A29" s="73">
        <v>15</v>
      </c>
      <c r="B29" s="73" t="s">
        <v>298</v>
      </c>
      <c r="C29" s="75"/>
      <c r="D29" s="76" t="s">
        <v>121</v>
      </c>
      <c r="E29" s="74" t="s">
        <v>86</v>
      </c>
      <c r="F29" s="99">
        <v>14</v>
      </c>
      <c r="G29" s="100"/>
      <c r="H29" s="100">
        <f t="shared" si="3"/>
        <v>0</v>
      </c>
      <c r="I29" s="72"/>
    </row>
    <row r="30" spans="1:9" ht="15" customHeight="1" x14ac:dyDescent="0.2">
      <c r="A30" s="73">
        <v>16</v>
      </c>
      <c r="B30" s="73" t="s">
        <v>299</v>
      </c>
      <c r="C30" s="75"/>
      <c r="D30" s="76" t="s">
        <v>123</v>
      </c>
      <c r="E30" s="74" t="s">
        <v>86</v>
      </c>
      <c r="F30" s="99">
        <v>0</v>
      </c>
      <c r="G30" s="100"/>
      <c r="H30" s="100">
        <f t="shared" si="3"/>
        <v>0</v>
      </c>
      <c r="I30" s="72"/>
    </row>
    <row r="31" spans="1:9" ht="15" customHeight="1" x14ac:dyDescent="0.2">
      <c r="A31" s="73">
        <v>17</v>
      </c>
      <c r="B31" s="73" t="s">
        <v>299</v>
      </c>
      <c r="C31" s="75"/>
      <c r="D31" s="76" t="s">
        <v>124</v>
      </c>
      <c r="E31" s="74" t="s">
        <v>86</v>
      </c>
      <c r="F31" s="99">
        <f>SUM(F26:F30)</f>
        <v>32</v>
      </c>
      <c r="G31" s="100"/>
      <c r="H31" s="100">
        <f t="shared" si="3"/>
        <v>0</v>
      </c>
      <c r="I31" s="72"/>
    </row>
    <row r="32" spans="1:9" ht="24" x14ac:dyDescent="0.2">
      <c r="A32" s="73"/>
      <c r="B32" s="73"/>
      <c r="C32" s="75"/>
      <c r="D32" s="87" t="s">
        <v>125</v>
      </c>
      <c r="E32" s="74"/>
      <c r="F32" s="99"/>
      <c r="G32" s="100"/>
      <c r="H32" s="100"/>
      <c r="I32" s="72"/>
    </row>
    <row r="33" spans="1:9" s="80" customFormat="1" ht="23.1" customHeight="1" x14ac:dyDescent="0.2">
      <c r="A33" s="73"/>
      <c r="B33" s="78"/>
      <c r="C33" s="79"/>
      <c r="D33" s="79" t="s">
        <v>304</v>
      </c>
      <c r="E33" s="77"/>
      <c r="F33" s="97"/>
      <c r="G33" s="101"/>
      <c r="H33" s="100"/>
      <c r="I33" s="72"/>
    </row>
    <row r="34" spans="1:9" ht="15" customHeight="1" x14ac:dyDescent="0.2">
      <c r="A34" s="73">
        <v>18</v>
      </c>
      <c r="B34" s="73" t="s">
        <v>298</v>
      </c>
      <c r="C34" s="75"/>
      <c r="D34" s="76" t="s">
        <v>127</v>
      </c>
      <c r="E34" s="74" t="s">
        <v>86</v>
      </c>
      <c r="F34" s="99">
        <v>7</v>
      </c>
      <c r="G34" s="100"/>
      <c r="H34" s="100">
        <f t="shared" ref="H34:H46" si="4">F34*G34</f>
        <v>0</v>
      </c>
      <c r="I34" s="72"/>
    </row>
    <row r="35" spans="1:9" ht="15" customHeight="1" x14ac:dyDescent="0.2">
      <c r="A35" s="73">
        <v>19</v>
      </c>
      <c r="B35" s="73" t="s">
        <v>299</v>
      </c>
      <c r="C35" s="75"/>
      <c r="D35" s="76" t="s">
        <v>128</v>
      </c>
      <c r="E35" s="74" t="s">
        <v>86</v>
      </c>
      <c r="F35" s="99">
        <f>F34</f>
        <v>7</v>
      </c>
      <c r="G35" s="100"/>
      <c r="H35" s="100">
        <f t="shared" si="4"/>
        <v>0</v>
      </c>
      <c r="I35" s="72"/>
    </row>
    <row r="36" spans="1:9" ht="15" customHeight="1" x14ac:dyDescent="0.2">
      <c r="A36" s="73">
        <v>20</v>
      </c>
      <c r="B36" s="73" t="s">
        <v>298</v>
      </c>
      <c r="C36" s="75"/>
      <c r="D36" s="76" t="s">
        <v>129</v>
      </c>
      <c r="E36" s="74" t="s">
        <v>86</v>
      </c>
      <c r="F36" s="99">
        <v>10</v>
      </c>
      <c r="G36" s="100"/>
      <c r="H36" s="100">
        <f t="shared" si="4"/>
        <v>0</v>
      </c>
      <c r="I36" s="72"/>
    </row>
    <row r="37" spans="1:9" ht="15" customHeight="1" x14ac:dyDescent="0.2">
      <c r="A37" s="73">
        <v>21</v>
      </c>
      <c r="B37" s="73" t="s">
        <v>299</v>
      </c>
      <c r="C37" s="75"/>
      <c r="D37" s="76" t="s">
        <v>130</v>
      </c>
      <c r="E37" s="74" t="s">
        <v>86</v>
      </c>
      <c r="F37" s="99">
        <f>F36</f>
        <v>10</v>
      </c>
      <c r="G37" s="100"/>
      <c r="H37" s="100">
        <f t="shared" si="4"/>
        <v>0</v>
      </c>
      <c r="I37" s="72"/>
    </row>
    <row r="38" spans="1:9" ht="15" customHeight="1" x14ac:dyDescent="0.2">
      <c r="A38" s="73">
        <v>22</v>
      </c>
      <c r="B38" s="73" t="s">
        <v>298</v>
      </c>
      <c r="C38" s="75"/>
      <c r="D38" s="76" t="s">
        <v>137</v>
      </c>
      <c r="E38" s="74" t="s">
        <v>86</v>
      </c>
      <c r="F38" s="99">
        <v>46</v>
      </c>
      <c r="G38" s="100"/>
      <c r="H38" s="100">
        <f t="shared" si="4"/>
        <v>0</v>
      </c>
      <c r="I38" s="72"/>
    </row>
    <row r="39" spans="1:9" ht="15" customHeight="1" x14ac:dyDescent="0.2">
      <c r="A39" s="73">
        <v>23</v>
      </c>
      <c r="B39" s="73" t="s">
        <v>299</v>
      </c>
      <c r="C39" s="75"/>
      <c r="D39" s="76" t="s">
        <v>131</v>
      </c>
      <c r="E39" s="74" t="s">
        <v>86</v>
      </c>
      <c r="F39" s="99">
        <f>F38</f>
        <v>46</v>
      </c>
      <c r="G39" s="100"/>
      <c r="H39" s="100">
        <f t="shared" si="4"/>
        <v>0</v>
      </c>
      <c r="I39" s="72"/>
    </row>
    <row r="40" spans="1:9" ht="15" customHeight="1" x14ac:dyDescent="0.2">
      <c r="A40" s="73">
        <v>24</v>
      </c>
      <c r="B40" s="73" t="s">
        <v>298</v>
      </c>
      <c r="C40" s="75"/>
      <c r="D40" s="76" t="s">
        <v>139</v>
      </c>
      <c r="E40" s="74" t="s">
        <v>86</v>
      </c>
      <c r="F40" s="99">
        <v>4</v>
      </c>
      <c r="G40" s="100"/>
      <c r="H40" s="100">
        <f t="shared" si="4"/>
        <v>0</v>
      </c>
      <c r="I40" s="72"/>
    </row>
    <row r="41" spans="1:9" ht="15" customHeight="1" x14ac:dyDescent="0.2">
      <c r="A41" s="73">
        <v>25</v>
      </c>
      <c r="B41" s="73" t="s">
        <v>299</v>
      </c>
      <c r="C41" s="75"/>
      <c r="D41" s="76" t="s">
        <v>132</v>
      </c>
      <c r="E41" s="74" t="s">
        <v>86</v>
      </c>
      <c r="F41" s="99">
        <f>F40</f>
        <v>4</v>
      </c>
      <c r="G41" s="100"/>
      <c r="H41" s="100">
        <f t="shared" si="4"/>
        <v>0</v>
      </c>
      <c r="I41" s="72"/>
    </row>
    <row r="42" spans="1:9" ht="15" customHeight="1" x14ac:dyDescent="0.2">
      <c r="A42" s="73">
        <v>26</v>
      </c>
      <c r="B42" s="73" t="s">
        <v>298</v>
      </c>
      <c r="C42" s="75"/>
      <c r="D42" s="76" t="s">
        <v>133</v>
      </c>
      <c r="E42" s="74" t="s">
        <v>86</v>
      </c>
      <c r="F42" s="99">
        <v>3</v>
      </c>
      <c r="G42" s="100"/>
      <c r="H42" s="100">
        <f t="shared" si="4"/>
        <v>0</v>
      </c>
      <c r="I42" s="72"/>
    </row>
    <row r="43" spans="1:9" ht="15" customHeight="1" x14ac:dyDescent="0.2">
      <c r="A43" s="73">
        <v>27</v>
      </c>
      <c r="B43" s="73" t="s">
        <v>299</v>
      </c>
      <c r="C43" s="75"/>
      <c r="D43" s="76" t="s">
        <v>134</v>
      </c>
      <c r="E43" s="74" t="s">
        <v>86</v>
      </c>
      <c r="F43" s="99">
        <f>F42</f>
        <v>3</v>
      </c>
      <c r="G43" s="100"/>
      <c r="H43" s="100">
        <f t="shared" si="4"/>
        <v>0</v>
      </c>
      <c r="I43" s="72"/>
    </row>
    <row r="44" spans="1:9" ht="15" customHeight="1" x14ac:dyDescent="0.2">
      <c r="A44" s="73">
        <v>28</v>
      </c>
      <c r="B44" s="73" t="s">
        <v>298</v>
      </c>
      <c r="C44" s="75"/>
      <c r="D44" s="76" t="s">
        <v>135</v>
      </c>
      <c r="E44" s="74" t="s">
        <v>86</v>
      </c>
      <c r="F44" s="99">
        <v>3</v>
      </c>
      <c r="G44" s="100"/>
      <c r="H44" s="100">
        <f t="shared" si="4"/>
        <v>0</v>
      </c>
      <c r="I44" s="72"/>
    </row>
    <row r="45" spans="1:9" ht="15" customHeight="1" x14ac:dyDescent="0.2">
      <c r="A45" s="73">
        <v>29</v>
      </c>
      <c r="B45" s="73" t="s">
        <v>299</v>
      </c>
      <c r="C45" s="75"/>
      <c r="D45" s="76" t="s">
        <v>136</v>
      </c>
      <c r="E45" s="74" t="s">
        <v>86</v>
      </c>
      <c r="F45" s="99">
        <f>F44</f>
        <v>3</v>
      </c>
      <c r="G45" s="100"/>
      <c r="H45" s="100">
        <f t="shared" si="4"/>
        <v>0</v>
      </c>
      <c r="I45" s="72"/>
    </row>
    <row r="46" spans="1:9" ht="24" x14ac:dyDescent="0.2">
      <c r="A46" s="73">
        <v>30</v>
      </c>
      <c r="B46" s="73" t="s">
        <v>298</v>
      </c>
      <c r="C46" s="75"/>
      <c r="D46" s="76" t="s">
        <v>187</v>
      </c>
      <c r="E46" s="74" t="s">
        <v>87</v>
      </c>
      <c r="F46" s="99">
        <v>1</v>
      </c>
      <c r="G46" s="100"/>
      <c r="H46" s="100">
        <f t="shared" si="4"/>
        <v>0</v>
      </c>
      <c r="I46" s="72"/>
    </row>
    <row r="47" spans="1:9" ht="24" x14ac:dyDescent="0.2">
      <c r="A47" s="73"/>
      <c r="B47" s="73"/>
      <c r="C47" s="75"/>
      <c r="D47" s="87" t="s">
        <v>141</v>
      </c>
      <c r="E47" s="74"/>
      <c r="F47" s="99"/>
      <c r="G47" s="100"/>
      <c r="H47" s="100"/>
      <c r="I47" s="72"/>
    </row>
    <row r="48" spans="1:9" s="80" customFormat="1" ht="23.1" customHeight="1" x14ac:dyDescent="0.2">
      <c r="A48" s="73"/>
      <c r="B48" s="78"/>
      <c r="C48" s="79"/>
      <c r="D48" s="79" t="s">
        <v>306</v>
      </c>
      <c r="E48" s="77"/>
      <c r="F48" s="97"/>
      <c r="G48" s="101"/>
      <c r="H48" s="100"/>
      <c r="I48" s="72"/>
    </row>
    <row r="49" spans="1:9" ht="15" customHeight="1" x14ac:dyDescent="0.2">
      <c r="A49" s="73">
        <v>31</v>
      </c>
      <c r="B49" s="73" t="s">
        <v>298</v>
      </c>
      <c r="C49" s="75"/>
      <c r="D49" s="76" t="s">
        <v>149</v>
      </c>
      <c r="E49" s="74" t="s">
        <v>86</v>
      </c>
      <c r="F49" s="99">
        <v>14</v>
      </c>
      <c r="G49" s="100"/>
      <c r="H49" s="100">
        <f t="shared" ref="H49:H53" si="5">F49*G49</f>
        <v>0</v>
      </c>
      <c r="I49" s="72"/>
    </row>
    <row r="50" spans="1:9" ht="15" customHeight="1" x14ac:dyDescent="0.2">
      <c r="A50" s="73">
        <v>32</v>
      </c>
      <c r="B50" s="73" t="s">
        <v>299</v>
      </c>
      <c r="C50" s="75"/>
      <c r="D50" s="76" t="s">
        <v>146</v>
      </c>
      <c r="E50" s="74" t="s">
        <v>86</v>
      </c>
      <c r="F50" s="99">
        <v>14</v>
      </c>
      <c r="G50" s="100"/>
      <c r="H50" s="100">
        <f t="shared" si="5"/>
        <v>0</v>
      </c>
      <c r="I50" s="72"/>
    </row>
    <row r="51" spans="1:9" ht="15" customHeight="1" x14ac:dyDescent="0.2">
      <c r="A51" s="73">
        <v>33</v>
      </c>
      <c r="B51" s="73" t="s">
        <v>298</v>
      </c>
      <c r="C51" s="75"/>
      <c r="D51" s="76" t="s">
        <v>147</v>
      </c>
      <c r="E51" s="74" t="s">
        <v>86</v>
      </c>
      <c r="F51" s="99">
        <v>15</v>
      </c>
      <c r="G51" s="100"/>
      <c r="H51" s="100">
        <f t="shared" si="5"/>
        <v>0</v>
      </c>
      <c r="I51" s="72"/>
    </row>
    <row r="52" spans="1:9" ht="15" customHeight="1" x14ac:dyDescent="0.2">
      <c r="A52" s="73">
        <v>34</v>
      </c>
      <c r="B52" s="73" t="s">
        <v>298</v>
      </c>
      <c r="C52" s="75"/>
      <c r="D52" s="76" t="s">
        <v>148</v>
      </c>
      <c r="E52" s="74" t="s">
        <v>86</v>
      </c>
      <c r="F52" s="99">
        <v>20</v>
      </c>
      <c r="G52" s="100"/>
      <c r="H52" s="100">
        <f t="shared" si="5"/>
        <v>0</v>
      </c>
      <c r="I52" s="72"/>
    </row>
    <row r="53" spans="1:9" ht="15" customHeight="1" x14ac:dyDescent="0.2">
      <c r="A53" s="73">
        <v>35</v>
      </c>
      <c r="B53" s="73" t="s">
        <v>299</v>
      </c>
      <c r="C53" s="75"/>
      <c r="D53" s="76" t="s">
        <v>150</v>
      </c>
      <c r="E53" s="74" t="s">
        <v>87</v>
      </c>
      <c r="F53" s="99">
        <v>1</v>
      </c>
      <c r="G53" s="100"/>
      <c r="H53" s="100">
        <f t="shared" si="5"/>
        <v>0</v>
      </c>
      <c r="I53" s="72"/>
    </row>
    <row r="54" spans="1:9" s="80" customFormat="1" ht="23.1" customHeight="1" x14ac:dyDescent="0.2">
      <c r="A54" s="73"/>
      <c r="B54" s="78"/>
      <c r="C54" s="79"/>
      <c r="D54" s="79" t="s">
        <v>305</v>
      </c>
      <c r="E54" s="77"/>
      <c r="F54" s="97"/>
      <c r="G54" s="101"/>
      <c r="H54" s="100"/>
      <c r="I54" s="72"/>
    </row>
    <row r="55" spans="1:9" ht="15" customHeight="1" x14ac:dyDescent="0.2">
      <c r="A55" s="73">
        <v>36</v>
      </c>
      <c r="B55" s="73" t="s">
        <v>299</v>
      </c>
      <c r="C55" s="75"/>
      <c r="D55" s="76" t="s">
        <v>196</v>
      </c>
      <c r="E55" s="74" t="s">
        <v>86</v>
      </c>
      <c r="F55" s="99">
        <v>50</v>
      </c>
      <c r="G55" s="100"/>
      <c r="H55" s="100">
        <f t="shared" ref="H55" si="6">F55*G55</f>
        <v>0</v>
      </c>
      <c r="I55" s="72"/>
    </row>
    <row r="56" spans="1:9" s="80" customFormat="1" ht="23.1" customHeight="1" x14ac:dyDescent="0.2">
      <c r="A56" s="73"/>
      <c r="B56" s="78"/>
      <c r="C56" s="79"/>
      <c r="D56" s="79" t="s">
        <v>307</v>
      </c>
      <c r="E56" s="77"/>
      <c r="F56" s="97"/>
      <c r="G56" s="101"/>
      <c r="H56" s="100"/>
      <c r="I56" s="72"/>
    </row>
    <row r="57" spans="1:9" ht="15" customHeight="1" x14ac:dyDescent="0.2">
      <c r="A57" s="73">
        <v>37</v>
      </c>
      <c r="B57" s="73" t="s">
        <v>298</v>
      </c>
      <c r="C57" s="75"/>
      <c r="D57" s="76" t="s">
        <v>151</v>
      </c>
      <c r="E57" s="74" t="s">
        <v>87</v>
      </c>
      <c r="F57" s="99">
        <v>1</v>
      </c>
      <c r="G57" s="100"/>
      <c r="H57" s="100">
        <f t="shared" ref="H57:H59" si="7">F57*G57</f>
        <v>0</v>
      </c>
      <c r="I57" s="72"/>
    </row>
    <row r="58" spans="1:9" ht="15" customHeight="1" x14ac:dyDescent="0.2">
      <c r="A58" s="73">
        <v>38</v>
      </c>
      <c r="B58" s="73" t="s">
        <v>298</v>
      </c>
      <c r="C58" s="75"/>
      <c r="D58" s="76" t="s">
        <v>152</v>
      </c>
      <c r="E58" s="74" t="s">
        <v>87</v>
      </c>
      <c r="F58" s="99">
        <v>1</v>
      </c>
      <c r="G58" s="100"/>
      <c r="H58" s="100">
        <f t="shared" si="7"/>
        <v>0</v>
      </c>
      <c r="I58" s="72"/>
    </row>
    <row r="59" spans="1:9" ht="15" customHeight="1" x14ac:dyDescent="0.2">
      <c r="A59" s="73">
        <v>39</v>
      </c>
      <c r="B59" s="73" t="s">
        <v>298</v>
      </c>
      <c r="C59" s="75"/>
      <c r="D59" s="76" t="s">
        <v>153</v>
      </c>
      <c r="E59" s="74" t="s">
        <v>87</v>
      </c>
      <c r="F59" s="99">
        <v>1</v>
      </c>
      <c r="G59" s="100"/>
      <c r="H59" s="100">
        <f t="shared" si="7"/>
        <v>0</v>
      </c>
      <c r="I59" s="72"/>
    </row>
    <row r="60" spans="1:9" s="80" customFormat="1" ht="23.1" customHeight="1" x14ac:dyDescent="0.2">
      <c r="A60" s="73"/>
      <c r="B60" s="78"/>
      <c r="C60" s="79"/>
      <c r="D60" s="79" t="s">
        <v>308</v>
      </c>
      <c r="E60" s="77"/>
      <c r="F60" s="97"/>
      <c r="G60" s="101"/>
      <c r="H60" s="100"/>
      <c r="I60" s="72"/>
    </row>
    <row r="61" spans="1:9" ht="15" customHeight="1" x14ac:dyDescent="0.2">
      <c r="A61" s="73">
        <v>40</v>
      </c>
      <c r="B61" s="73" t="s">
        <v>298</v>
      </c>
      <c r="C61" s="75"/>
      <c r="D61" s="76" t="s">
        <v>154</v>
      </c>
      <c r="E61" s="74" t="s">
        <v>87</v>
      </c>
      <c r="F61" s="99">
        <v>1</v>
      </c>
      <c r="G61" s="100"/>
      <c r="H61" s="100">
        <f t="shared" ref="H61:H62" si="8">F61*G61</f>
        <v>0</v>
      </c>
      <c r="I61" s="72"/>
    </row>
    <row r="62" spans="1:9" ht="15" customHeight="1" x14ac:dyDescent="0.2">
      <c r="A62" s="73">
        <v>41</v>
      </c>
      <c r="B62" s="73" t="s">
        <v>298</v>
      </c>
      <c r="C62" s="75"/>
      <c r="D62" s="76" t="s">
        <v>155</v>
      </c>
      <c r="E62" s="74" t="s">
        <v>87</v>
      </c>
      <c r="F62" s="99">
        <v>1</v>
      </c>
      <c r="G62" s="100"/>
      <c r="H62" s="100">
        <f t="shared" si="8"/>
        <v>0</v>
      </c>
      <c r="I62" s="72"/>
    </row>
    <row r="63" spans="1:9" ht="23.1" customHeight="1" x14ac:dyDescent="0.2">
      <c r="A63" s="73"/>
      <c r="B63" s="73"/>
      <c r="C63" s="75"/>
      <c r="D63" s="79" t="s">
        <v>309</v>
      </c>
      <c r="E63" s="74"/>
      <c r="F63" s="99"/>
      <c r="G63" s="100"/>
      <c r="H63" s="100"/>
      <c r="I63" s="72"/>
    </row>
    <row r="64" spans="1:9" ht="15" customHeight="1" x14ac:dyDescent="0.2">
      <c r="A64" s="73">
        <v>42</v>
      </c>
      <c r="B64" s="73" t="s">
        <v>298</v>
      </c>
      <c r="C64" s="75"/>
      <c r="D64" s="76" t="s">
        <v>338</v>
      </c>
      <c r="E64" s="74" t="s">
        <v>86</v>
      </c>
      <c r="F64" s="99">
        <v>1</v>
      </c>
      <c r="G64" s="100"/>
      <c r="H64" s="100">
        <f t="shared" ref="H64:H65" si="9">F64*G64</f>
        <v>0</v>
      </c>
      <c r="I64" s="72"/>
    </row>
    <row r="65" spans="1:9" ht="15" customHeight="1" x14ac:dyDescent="0.2">
      <c r="A65" s="73">
        <v>43</v>
      </c>
      <c r="B65" s="73" t="s">
        <v>298</v>
      </c>
      <c r="C65" s="75"/>
      <c r="D65" s="76" t="s">
        <v>201</v>
      </c>
      <c r="E65" s="74" t="s">
        <v>86</v>
      </c>
      <c r="F65" s="99">
        <v>1</v>
      </c>
      <c r="G65" s="100"/>
      <c r="H65" s="100">
        <f t="shared" si="9"/>
        <v>0</v>
      </c>
      <c r="I65" s="72"/>
    </row>
    <row r="66" spans="1:9" ht="23.1" customHeight="1" x14ac:dyDescent="0.2">
      <c r="A66" s="73"/>
      <c r="B66" s="73"/>
      <c r="C66" s="75"/>
      <c r="D66" s="79" t="s">
        <v>310</v>
      </c>
      <c r="E66" s="74"/>
      <c r="F66" s="99"/>
      <c r="G66" s="100"/>
      <c r="H66" s="100"/>
      <c r="I66" s="72"/>
    </row>
    <row r="67" spans="1:9" ht="15" customHeight="1" x14ac:dyDescent="0.2">
      <c r="A67" s="73">
        <v>44</v>
      </c>
      <c r="B67" s="73" t="s">
        <v>298</v>
      </c>
      <c r="C67" s="75"/>
      <c r="D67" s="76" t="s">
        <v>208</v>
      </c>
      <c r="E67" s="74" t="s">
        <v>86</v>
      </c>
      <c r="F67" s="99">
        <v>1</v>
      </c>
      <c r="G67" s="100"/>
      <c r="H67" s="100">
        <f t="shared" ref="H67:H74" si="10">F67*G67</f>
        <v>0</v>
      </c>
      <c r="I67" s="72"/>
    </row>
    <row r="68" spans="1:9" ht="15" customHeight="1" x14ac:dyDescent="0.2">
      <c r="A68" s="73">
        <v>45</v>
      </c>
      <c r="B68" s="73" t="s">
        <v>299</v>
      </c>
      <c r="C68" s="75"/>
      <c r="D68" s="76" t="s">
        <v>202</v>
      </c>
      <c r="E68" s="74" t="s">
        <v>87</v>
      </c>
      <c r="F68" s="99">
        <v>1</v>
      </c>
      <c r="G68" s="100"/>
      <c r="H68" s="100">
        <f t="shared" si="10"/>
        <v>0</v>
      </c>
      <c r="I68" s="72"/>
    </row>
    <row r="69" spans="1:9" ht="15" customHeight="1" x14ac:dyDescent="0.2">
      <c r="A69" s="73">
        <v>46</v>
      </c>
      <c r="B69" s="73" t="s">
        <v>299</v>
      </c>
      <c r="C69" s="75"/>
      <c r="D69" s="76" t="s">
        <v>212</v>
      </c>
      <c r="E69" s="74" t="s">
        <v>87</v>
      </c>
      <c r="F69" s="99">
        <v>1</v>
      </c>
      <c r="G69" s="100"/>
      <c r="H69" s="100">
        <f t="shared" si="10"/>
        <v>0</v>
      </c>
      <c r="I69" s="72"/>
    </row>
    <row r="70" spans="1:9" ht="15" customHeight="1" x14ac:dyDescent="0.2">
      <c r="A70" s="73">
        <v>47</v>
      </c>
      <c r="B70" s="73" t="s">
        <v>298</v>
      </c>
      <c r="C70" s="75"/>
      <c r="D70" s="76" t="s">
        <v>203</v>
      </c>
      <c r="E70" s="74" t="s">
        <v>86</v>
      </c>
      <c r="F70" s="99">
        <v>109</v>
      </c>
      <c r="G70" s="100"/>
      <c r="H70" s="100">
        <f t="shared" si="10"/>
        <v>0</v>
      </c>
      <c r="I70" s="72"/>
    </row>
    <row r="71" spans="1:9" ht="15" customHeight="1" x14ac:dyDescent="0.2">
      <c r="A71" s="73">
        <v>48</v>
      </c>
      <c r="B71" s="73" t="s">
        <v>298</v>
      </c>
      <c r="C71" s="75"/>
      <c r="D71" s="76" t="s">
        <v>204</v>
      </c>
      <c r="E71" s="74" t="s">
        <v>86</v>
      </c>
      <c r="F71" s="99">
        <v>24</v>
      </c>
      <c r="G71" s="100"/>
      <c r="H71" s="100">
        <f t="shared" si="10"/>
        <v>0</v>
      </c>
      <c r="I71" s="72"/>
    </row>
    <row r="72" spans="1:9" ht="15" customHeight="1" x14ac:dyDescent="0.2">
      <c r="A72" s="73">
        <v>49</v>
      </c>
      <c r="B72" s="73" t="s">
        <v>298</v>
      </c>
      <c r="C72" s="75"/>
      <c r="D72" s="76" t="s">
        <v>205</v>
      </c>
      <c r="E72" s="74" t="s">
        <v>86</v>
      </c>
      <c r="F72" s="99">
        <v>6</v>
      </c>
      <c r="G72" s="100"/>
      <c r="H72" s="100">
        <f t="shared" si="10"/>
        <v>0</v>
      </c>
      <c r="I72" s="72"/>
    </row>
    <row r="73" spans="1:9" ht="15" customHeight="1" x14ac:dyDescent="0.2">
      <c r="A73" s="73">
        <v>50</v>
      </c>
      <c r="B73" s="73" t="s">
        <v>299</v>
      </c>
      <c r="C73" s="75"/>
      <c r="D73" s="76" t="s">
        <v>207</v>
      </c>
      <c r="E73" s="74" t="s">
        <v>86</v>
      </c>
      <c r="F73" s="99">
        <f>F70+F71+F72</f>
        <v>139</v>
      </c>
      <c r="G73" s="100"/>
      <c r="H73" s="100">
        <f t="shared" si="10"/>
        <v>0</v>
      </c>
      <c r="I73" s="72"/>
    </row>
    <row r="74" spans="1:9" ht="24" x14ac:dyDescent="0.2">
      <c r="A74" s="73">
        <v>51</v>
      </c>
      <c r="B74" s="73" t="s">
        <v>298</v>
      </c>
      <c r="C74" s="75"/>
      <c r="D74" s="76" t="s">
        <v>206</v>
      </c>
      <c r="E74" s="74" t="s">
        <v>87</v>
      </c>
      <c r="F74" s="99">
        <v>1</v>
      </c>
      <c r="G74" s="100"/>
      <c r="H74" s="100">
        <f t="shared" si="10"/>
        <v>0</v>
      </c>
      <c r="I74" s="72"/>
    </row>
    <row r="75" spans="1:9" ht="23.1" customHeight="1" x14ac:dyDescent="0.2">
      <c r="A75" s="73"/>
      <c r="B75" s="73"/>
      <c r="C75" s="75"/>
      <c r="D75" s="79" t="s">
        <v>311</v>
      </c>
      <c r="E75" s="74"/>
      <c r="F75" s="99"/>
      <c r="G75" s="100"/>
      <c r="H75" s="100"/>
      <c r="I75" s="72"/>
    </row>
    <row r="76" spans="1:9" ht="15" customHeight="1" x14ac:dyDescent="0.2">
      <c r="A76" s="73">
        <v>52</v>
      </c>
      <c r="B76" s="73" t="s">
        <v>299</v>
      </c>
      <c r="C76" s="75"/>
      <c r="D76" s="76" t="s">
        <v>209</v>
      </c>
      <c r="E76" s="74" t="s">
        <v>87</v>
      </c>
      <c r="F76" s="99">
        <v>1</v>
      </c>
      <c r="G76" s="100"/>
      <c r="H76" s="100">
        <f t="shared" ref="H76:H77" si="11">F76*G76</f>
        <v>0</v>
      </c>
      <c r="I76" s="72"/>
    </row>
    <row r="77" spans="1:9" ht="15" customHeight="1" x14ac:dyDescent="0.2">
      <c r="A77" s="73">
        <v>53</v>
      </c>
      <c r="B77" s="73" t="s">
        <v>299</v>
      </c>
      <c r="C77" s="75"/>
      <c r="D77" s="76" t="s">
        <v>210</v>
      </c>
      <c r="E77" s="74" t="s">
        <v>87</v>
      </c>
      <c r="F77" s="99">
        <v>1</v>
      </c>
      <c r="G77" s="100"/>
      <c r="H77" s="100">
        <f t="shared" si="11"/>
        <v>0</v>
      </c>
      <c r="I77" s="72"/>
    </row>
    <row r="78" spans="1:9" ht="23.1" customHeight="1" x14ac:dyDescent="0.2">
      <c r="A78" s="73"/>
      <c r="B78" s="73"/>
      <c r="C78" s="75"/>
      <c r="D78" s="79" t="s">
        <v>312</v>
      </c>
      <c r="E78" s="74"/>
      <c r="F78" s="99"/>
      <c r="G78" s="100"/>
      <c r="H78" s="100"/>
      <c r="I78" s="72"/>
    </row>
    <row r="79" spans="1:9" ht="15" customHeight="1" x14ac:dyDescent="0.2">
      <c r="A79" s="73">
        <v>54</v>
      </c>
      <c r="B79" s="73" t="s">
        <v>298</v>
      </c>
      <c r="C79" s="75"/>
      <c r="D79" s="76" t="s">
        <v>265</v>
      </c>
      <c r="E79" s="74" t="s">
        <v>86</v>
      </c>
      <c r="F79" s="99">
        <v>15</v>
      </c>
      <c r="G79" s="100"/>
      <c r="H79" s="100">
        <f t="shared" ref="H79" si="12">F79*G79</f>
        <v>0</v>
      </c>
      <c r="I79" s="72"/>
    </row>
    <row r="80" spans="1:9" ht="23.1" customHeight="1" x14ac:dyDescent="0.2">
      <c r="A80" s="73"/>
      <c r="B80" s="73"/>
      <c r="C80" s="75"/>
      <c r="D80" s="79" t="s">
        <v>313</v>
      </c>
      <c r="E80" s="74"/>
      <c r="F80" s="99"/>
      <c r="G80" s="100"/>
      <c r="H80" s="100"/>
      <c r="I80" s="72"/>
    </row>
    <row r="81" spans="1:9" ht="15" customHeight="1" x14ac:dyDescent="0.2">
      <c r="A81" s="73">
        <v>55</v>
      </c>
      <c r="B81" s="73" t="s">
        <v>298</v>
      </c>
      <c r="C81" s="75"/>
      <c r="D81" s="76" t="s">
        <v>156</v>
      </c>
      <c r="E81" s="74" t="s">
        <v>87</v>
      </c>
      <c r="F81" s="99">
        <v>1</v>
      </c>
      <c r="G81" s="100"/>
      <c r="H81" s="100">
        <f t="shared" ref="H81:H82" si="13">F81*G81</f>
        <v>0</v>
      </c>
      <c r="I81" s="72"/>
    </row>
    <row r="82" spans="1:9" ht="15" customHeight="1" x14ac:dyDescent="0.2">
      <c r="A82" s="73">
        <v>56</v>
      </c>
      <c r="B82" s="73" t="s">
        <v>299</v>
      </c>
      <c r="C82" s="75"/>
      <c r="D82" s="76" t="s">
        <v>211</v>
      </c>
      <c r="E82" s="74" t="s">
        <v>87</v>
      </c>
      <c r="F82" s="99">
        <v>1</v>
      </c>
      <c r="G82" s="100"/>
      <c r="H82" s="100">
        <f t="shared" si="13"/>
        <v>0</v>
      </c>
      <c r="I82" s="72"/>
    </row>
    <row r="83" spans="1:9" ht="23.1" customHeight="1" x14ac:dyDescent="0.2">
      <c r="A83" s="73"/>
      <c r="B83" s="73"/>
      <c r="C83" s="75"/>
      <c r="D83" s="79" t="s">
        <v>314</v>
      </c>
      <c r="E83" s="74"/>
      <c r="F83" s="99"/>
      <c r="G83" s="100"/>
      <c r="H83" s="100"/>
      <c r="I83" s="72"/>
    </row>
    <row r="84" spans="1:9" ht="15" customHeight="1" x14ac:dyDescent="0.2">
      <c r="A84" s="73">
        <v>57</v>
      </c>
      <c r="B84" s="73" t="s">
        <v>298</v>
      </c>
      <c r="C84" s="75"/>
      <c r="D84" s="76" t="s">
        <v>215</v>
      </c>
      <c r="E84" s="74" t="s">
        <v>86</v>
      </c>
      <c r="F84" s="99">
        <v>1</v>
      </c>
      <c r="G84" s="100"/>
      <c r="H84" s="100">
        <f t="shared" ref="H84:H94" si="14">F84*G84</f>
        <v>0</v>
      </c>
      <c r="I84" s="72"/>
    </row>
    <row r="85" spans="1:9" ht="15" customHeight="1" x14ac:dyDescent="0.2">
      <c r="A85" s="73">
        <v>58</v>
      </c>
      <c r="B85" s="73" t="s">
        <v>298</v>
      </c>
      <c r="C85" s="75"/>
      <c r="D85" s="76" t="s">
        <v>220</v>
      </c>
      <c r="E85" s="74" t="s">
        <v>86</v>
      </c>
      <c r="F85" s="99">
        <v>10</v>
      </c>
      <c r="G85" s="100"/>
      <c r="H85" s="100">
        <f t="shared" si="14"/>
        <v>0</v>
      </c>
      <c r="I85" s="72"/>
    </row>
    <row r="86" spans="1:9" ht="15" customHeight="1" x14ac:dyDescent="0.2">
      <c r="A86" s="73">
        <v>59</v>
      </c>
      <c r="B86" s="73" t="s">
        <v>298</v>
      </c>
      <c r="C86" s="75"/>
      <c r="D86" s="76" t="s">
        <v>213</v>
      </c>
      <c r="E86" s="74" t="s">
        <v>87</v>
      </c>
      <c r="F86" s="99">
        <v>1</v>
      </c>
      <c r="G86" s="100"/>
      <c r="H86" s="100">
        <f t="shared" si="14"/>
        <v>0</v>
      </c>
      <c r="I86" s="72"/>
    </row>
    <row r="87" spans="1:9" ht="24" x14ac:dyDescent="0.2">
      <c r="A87" s="73">
        <v>60</v>
      </c>
      <c r="B87" s="73" t="s">
        <v>298</v>
      </c>
      <c r="C87" s="75"/>
      <c r="D87" s="76" t="s">
        <v>214</v>
      </c>
      <c r="E87" s="74" t="s">
        <v>86</v>
      </c>
      <c r="F87" s="99">
        <v>2</v>
      </c>
      <c r="G87" s="100"/>
      <c r="H87" s="100">
        <f t="shared" si="14"/>
        <v>0</v>
      </c>
      <c r="I87" s="72"/>
    </row>
    <row r="88" spans="1:9" ht="15" customHeight="1" x14ac:dyDescent="0.2">
      <c r="A88" s="73">
        <v>61</v>
      </c>
      <c r="B88" s="73" t="s">
        <v>298</v>
      </c>
      <c r="C88" s="75"/>
      <c r="D88" s="76" t="s">
        <v>216</v>
      </c>
      <c r="E88" s="74" t="s">
        <v>86</v>
      </c>
      <c r="F88" s="99">
        <v>43</v>
      </c>
      <c r="G88" s="100"/>
      <c r="H88" s="100">
        <f t="shared" si="14"/>
        <v>0</v>
      </c>
      <c r="I88" s="72"/>
    </row>
    <row r="89" spans="1:9" ht="15" customHeight="1" x14ac:dyDescent="0.2">
      <c r="A89" s="73">
        <v>62</v>
      </c>
      <c r="B89" s="73" t="s">
        <v>298</v>
      </c>
      <c r="C89" s="75"/>
      <c r="D89" s="76" t="s">
        <v>219</v>
      </c>
      <c r="E89" s="74" t="s">
        <v>86</v>
      </c>
      <c r="F89" s="99">
        <v>85</v>
      </c>
      <c r="G89" s="100"/>
      <c r="H89" s="100">
        <f t="shared" si="14"/>
        <v>0</v>
      </c>
      <c r="I89" s="72"/>
    </row>
    <row r="90" spans="1:9" ht="15" customHeight="1" x14ac:dyDescent="0.2">
      <c r="A90" s="73">
        <v>63</v>
      </c>
      <c r="B90" s="73" t="s">
        <v>298</v>
      </c>
      <c r="C90" s="75"/>
      <c r="D90" s="76" t="s">
        <v>217</v>
      </c>
      <c r="E90" s="74" t="s">
        <v>86</v>
      </c>
      <c r="F90" s="99">
        <v>14</v>
      </c>
      <c r="G90" s="100"/>
      <c r="H90" s="100">
        <f t="shared" si="14"/>
        <v>0</v>
      </c>
      <c r="I90" s="72"/>
    </row>
    <row r="91" spans="1:9" ht="15" customHeight="1" x14ac:dyDescent="0.2">
      <c r="A91" s="73">
        <v>64</v>
      </c>
      <c r="B91" s="73" t="s">
        <v>298</v>
      </c>
      <c r="C91" s="75"/>
      <c r="D91" s="76" t="s">
        <v>218</v>
      </c>
      <c r="E91" s="74" t="s">
        <v>86</v>
      </c>
      <c r="F91" s="99">
        <v>14</v>
      </c>
      <c r="G91" s="100"/>
      <c r="H91" s="100">
        <f t="shared" si="14"/>
        <v>0</v>
      </c>
      <c r="I91" s="72"/>
    </row>
    <row r="92" spans="1:9" ht="15" customHeight="1" x14ac:dyDescent="0.2">
      <c r="A92" s="73">
        <v>65</v>
      </c>
      <c r="B92" s="73" t="s">
        <v>299</v>
      </c>
      <c r="C92" s="75"/>
      <c r="D92" s="76" t="s">
        <v>221</v>
      </c>
      <c r="E92" s="74" t="s">
        <v>87</v>
      </c>
      <c r="F92" s="99">
        <v>1</v>
      </c>
      <c r="G92" s="100"/>
      <c r="H92" s="100">
        <f t="shared" si="14"/>
        <v>0</v>
      </c>
      <c r="I92" s="72"/>
    </row>
    <row r="93" spans="1:9" ht="15" customHeight="1" x14ac:dyDescent="0.2">
      <c r="A93" s="73">
        <v>66</v>
      </c>
      <c r="B93" s="73" t="s">
        <v>298</v>
      </c>
      <c r="C93" s="75"/>
      <c r="D93" s="76" t="s">
        <v>222</v>
      </c>
      <c r="E93" s="74" t="s">
        <v>87</v>
      </c>
      <c r="F93" s="99">
        <v>1</v>
      </c>
      <c r="G93" s="100"/>
      <c r="H93" s="100">
        <f t="shared" si="14"/>
        <v>0</v>
      </c>
      <c r="I93" s="72"/>
    </row>
    <row r="94" spans="1:9" ht="15" customHeight="1" x14ac:dyDescent="0.2">
      <c r="A94" s="73">
        <v>67</v>
      </c>
      <c r="B94" s="73" t="s">
        <v>298</v>
      </c>
      <c r="C94" s="75"/>
      <c r="D94" s="76" t="s">
        <v>223</v>
      </c>
      <c r="E94" s="74" t="s">
        <v>87</v>
      </c>
      <c r="F94" s="99">
        <v>1</v>
      </c>
      <c r="G94" s="100"/>
      <c r="H94" s="100">
        <f t="shared" si="14"/>
        <v>0</v>
      </c>
      <c r="I94" s="72"/>
    </row>
    <row r="95" spans="1:9" ht="23.1" customHeight="1" x14ac:dyDescent="0.2">
      <c r="A95" s="73"/>
      <c r="B95" s="73"/>
      <c r="C95" s="75"/>
      <c r="D95" s="79" t="s">
        <v>315</v>
      </c>
      <c r="E95" s="74"/>
      <c r="F95" s="99"/>
      <c r="G95" s="100"/>
      <c r="H95" s="100"/>
      <c r="I95" s="72"/>
    </row>
    <row r="96" spans="1:9" ht="15" customHeight="1" x14ac:dyDescent="0.2">
      <c r="A96" s="73">
        <v>68</v>
      </c>
      <c r="B96" s="73" t="s">
        <v>298</v>
      </c>
      <c r="C96" s="75"/>
      <c r="D96" s="76" t="s">
        <v>226</v>
      </c>
      <c r="E96" s="74" t="s">
        <v>87</v>
      </c>
      <c r="F96" s="99">
        <v>1</v>
      </c>
      <c r="G96" s="100"/>
      <c r="H96" s="100">
        <f t="shared" ref="H96:H99" si="15">F96*G96</f>
        <v>0</v>
      </c>
      <c r="I96" s="72"/>
    </row>
    <row r="97" spans="1:9" ht="15" customHeight="1" x14ac:dyDescent="0.2">
      <c r="A97" s="73">
        <v>69</v>
      </c>
      <c r="B97" s="73" t="s">
        <v>298</v>
      </c>
      <c r="C97" s="75"/>
      <c r="D97" s="76" t="s">
        <v>227</v>
      </c>
      <c r="E97" s="74" t="s">
        <v>86</v>
      </c>
      <c r="F97" s="99">
        <v>17</v>
      </c>
      <c r="G97" s="100"/>
      <c r="H97" s="100">
        <f t="shared" si="15"/>
        <v>0</v>
      </c>
      <c r="I97" s="72"/>
    </row>
    <row r="98" spans="1:9" ht="15" customHeight="1" x14ac:dyDescent="0.2">
      <c r="A98" s="73">
        <v>70</v>
      </c>
      <c r="B98" s="73" t="s">
        <v>298</v>
      </c>
      <c r="C98" s="75"/>
      <c r="D98" s="76" t="s">
        <v>224</v>
      </c>
      <c r="E98" s="74" t="s">
        <v>87</v>
      </c>
      <c r="F98" s="99">
        <v>1</v>
      </c>
      <c r="G98" s="100"/>
      <c r="H98" s="100">
        <f t="shared" si="15"/>
        <v>0</v>
      </c>
      <c r="I98" s="72"/>
    </row>
    <row r="99" spans="1:9" ht="15" customHeight="1" x14ac:dyDescent="0.2">
      <c r="A99" s="73">
        <v>71</v>
      </c>
      <c r="B99" s="73" t="s">
        <v>298</v>
      </c>
      <c r="C99" s="75"/>
      <c r="D99" s="76" t="s">
        <v>225</v>
      </c>
      <c r="E99" s="74" t="s">
        <v>87</v>
      </c>
      <c r="F99" s="99">
        <v>1</v>
      </c>
      <c r="G99" s="100"/>
      <c r="H99" s="100">
        <f t="shared" si="15"/>
        <v>0</v>
      </c>
      <c r="I99" s="72"/>
    </row>
    <row r="100" spans="1:9" ht="23.1" customHeight="1" x14ac:dyDescent="0.2">
      <c r="A100" s="73"/>
      <c r="B100" s="73"/>
      <c r="C100" s="75"/>
      <c r="D100" s="79" t="s">
        <v>316</v>
      </c>
      <c r="E100" s="74"/>
      <c r="F100" s="99"/>
      <c r="G100" s="100"/>
      <c r="H100" s="100"/>
      <c r="I100" s="72"/>
    </row>
    <row r="101" spans="1:9" ht="15" customHeight="1" x14ac:dyDescent="0.2">
      <c r="A101" s="73">
        <v>72</v>
      </c>
      <c r="B101" s="73" t="s">
        <v>298</v>
      </c>
      <c r="C101" s="75"/>
      <c r="D101" s="76" t="s">
        <v>228</v>
      </c>
      <c r="E101" s="74" t="s">
        <v>87</v>
      </c>
      <c r="F101" s="99">
        <v>1</v>
      </c>
      <c r="G101" s="100"/>
      <c r="H101" s="100">
        <f t="shared" ref="H101:H111" si="16">F101*G101</f>
        <v>0</v>
      </c>
      <c r="I101" s="72"/>
    </row>
    <row r="102" spans="1:9" ht="15" customHeight="1" x14ac:dyDescent="0.2">
      <c r="A102" s="73">
        <v>73</v>
      </c>
      <c r="B102" s="73" t="s">
        <v>298</v>
      </c>
      <c r="C102" s="75"/>
      <c r="D102" s="76" t="s">
        <v>229</v>
      </c>
      <c r="E102" s="74" t="s">
        <v>87</v>
      </c>
      <c r="F102" s="99">
        <v>1</v>
      </c>
      <c r="G102" s="100"/>
      <c r="H102" s="100">
        <f t="shared" si="16"/>
        <v>0</v>
      </c>
      <c r="I102" s="72"/>
    </row>
    <row r="103" spans="1:9" ht="15" customHeight="1" x14ac:dyDescent="0.2">
      <c r="A103" s="73">
        <v>74</v>
      </c>
      <c r="B103" s="73" t="s">
        <v>298</v>
      </c>
      <c r="C103" s="75"/>
      <c r="D103" s="76" t="s">
        <v>237</v>
      </c>
      <c r="E103" s="74" t="s">
        <v>86</v>
      </c>
      <c r="F103" s="99">
        <v>7</v>
      </c>
      <c r="G103" s="100"/>
      <c r="H103" s="100">
        <f t="shared" si="16"/>
        <v>0</v>
      </c>
      <c r="I103" s="72"/>
    </row>
    <row r="104" spans="1:9" ht="15" customHeight="1" x14ac:dyDescent="0.2">
      <c r="A104" s="73">
        <v>75</v>
      </c>
      <c r="B104" s="73" t="s">
        <v>298</v>
      </c>
      <c r="C104" s="75"/>
      <c r="D104" s="76" t="s">
        <v>238</v>
      </c>
      <c r="E104" s="74" t="s">
        <v>86</v>
      </c>
      <c r="F104" s="99">
        <v>6</v>
      </c>
      <c r="G104" s="100"/>
      <c r="H104" s="100">
        <f t="shared" si="16"/>
        <v>0</v>
      </c>
      <c r="I104" s="72"/>
    </row>
    <row r="105" spans="1:9" ht="15" customHeight="1" x14ac:dyDescent="0.2">
      <c r="A105" s="73">
        <v>76</v>
      </c>
      <c r="B105" s="73" t="s">
        <v>298</v>
      </c>
      <c r="C105" s="75"/>
      <c r="D105" s="76" t="s">
        <v>230</v>
      </c>
      <c r="E105" s="74" t="s">
        <v>87</v>
      </c>
      <c r="F105" s="99">
        <v>1</v>
      </c>
      <c r="G105" s="100"/>
      <c r="H105" s="100">
        <f t="shared" si="16"/>
        <v>0</v>
      </c>
      <c r="I105" s="72"/>
    </row>
    <row r="106" spans="1:9" ht="15" customHeight="1" x14ac:dyDescent="0.2">
      <c r="A106" s="73">
        <v>77</v>
      </c>
      <c r="B106" s="73" t="s">
        <v>298</v>
      </c>
      <c r="C106" s="75"/>
      <c r="D106" s="76" t="s">
        <v>231</v>
      </c>
      <c r="E106" s="74" t="s">
        <v>87</v>
      </c>
      <c r="F106" s="99">
        <v>1</v>
      </c>
      <c r="G106" s="100"/>
      <c r="H106" s="100">
        <f t="shared" si="16"/>
        <v>0</v>
      </c>
      <c r="I106" s="72"/>
    </row>
    <row r="107" spans="1:9" ht="15" customHeight="1" x14ac:dyDescent="0.2">
      <c r="A107" s="73">
        <v>78</v>
      </c>
      <c r="B107" s="73" t="s">
        <v>298</v>
      </c>
      <c r="C107" s="75"/>
      <c r="D107" s="76" t="s">
        <v>232</v>
      </c>
      <c r="E107" s="74" t="s">
        <v>87</v>
      </c>
      <c r="F107" s="99">
        <v>1</v>
      </c>
      <c r="G107" s="100"/>
      <c r="H107" s="100">
        <f t="shared" si="16"/>
        <v>0</v>
      </c>
      <c r="I107" s="72"/>
    </row>
    <row r="108" spans="1:9" ht="15" customHeight="1" x14ac:dyDescent="0.2">
      <c r="A108" s="73">
        <v>79</v>
      </c>
      <c r="B108" s="73" t="s">
        <v>298</v>
      </c>
      <c r="C108" s="75"/>
      <c r="D108" s="76" t="s">
        <v>235</v>
      </c>
      <c r="E108" s="74" t="s">
        <v>86</v>
      </c>
      <c r="F108" s="99">
        <v>1</v>
      </c>
      <c r="G108" s="100"/>
      <c r="H108" s="100">
        <f t="shared" si="16"/>
        <v>0</v>
      </c>
      <c r="I108" s="72"/>
    </row>
    <row r="109" spans="1:9" ht="15" customHeight="1" x14ac:dyDescent="0.2">
      <c r="A109" s="73">
        <v>80</v>
      </c>
      <c r="B109" s="73" t="s">
        <v>299</v>
      </c>
      <c r="C109" s="75"/>
      <c r="D109" s="76" t="s">
        <v>234</v>
      </c>
      <c r="E109" s="74" t="s">
        <v>87</v>
      </c>
      <c r="F109" s="99">
        <v>1</v>
      </c>
      <c r="G109" s="100"/>
      <c r="H109" s="100">
        <f t="shared" si="16"/>
        <v>0</v>
      </c>
      <c r="I109" s="72"/>
    </row>
    <row r="110" spans="1:9" ht="15" customHeight="1" x14ac:dyDescent="0.2">
      <c r="A110" s="73">
        <v>81</v>
      </c>
      <c r="B110" s="73" t="s">
        <v>298</v>
      </c>
      <c r="C110" s="75"/>
      <c r="D110" s="76" t="s">
        <v>236</v>
      </c>
      <c r="E110" s="74" t="s">
        <v>86</v>
      </c>
      <c r="F110" s="99">
        <v>1</v>
      </c>
      <c r="G110" s="100"/>
      <c r="H110" s="100">
        <f t="shared" si="16"/>
        <v>0</v>
      </c>
      <c r="I110" s="72"/>
    </row>
    <row r="111" spans="1:9" ht="15" customHeight="1" x14ac:dyDescent="0.2">
      <c r="A111" s="73">
        <v>82</v>
      </c>
      <c r="B111" s="73" t="s">
        <v>299</v>
      </c>
      <c r="C111" s="75"/>
      <c r="D111" s="76" t="s">
        <v>234</v>
      </c>
      <c r="E111" s="74" t="s">
        <v>87</v>
      </c>
      <c r="F111" s="99">
        <v>1</v>
      </c>
      <c r="G111" s="100"/>
      <c r="H111" s="100">
        <f t="shared" si="16"/>
        <v>0</v>
      </c>
      <c r="I111" s="72"/>
    </row>
    <row r="112" spans="1:9" ht="18" customHeight="1" x14ac:dyDescent="0.2">
      <c r="A112" s="73"/>
      <c r="B112" s="73"/>
      <c r="C112" s="75"/>
      <c r="D112" s="87" t="s">
        <v>339</v>
      </c>
      <c r="E112" s="74"/>
      <c r="F112" s="99"/>
      <c r="G112" s="100"/>
      <c r="H112" s="100"/>
      <c r="I112" s="72"/>
    </row>
    <row r="113" spans="1:9" ht="23.1" customHeight="1" x14ac:dyDescent="0.2">
      <c r="A113" s="73"/>
      <c r="B113" s="73"/>
      <c r="C113" s="75"/>
      <c r="D113" s="79" t="s">
        <v>317</v>
      </c>
      <c r="E113" s="74"/>
      <c r="F113" s="99"/>
      <c r="G113" s="100"/>
      <c r="H113" s="100"/>
      <c r="I113" s="72"/>
    </row>
    <row r="114" spans="1:9" ht="24" x14ac:dyDescent="0.2">
      <c r="A114" s="73">
        <v>83</v>
      </c>
      <c r="B114" s="73" t="s">
        <v>298</v>
      </c>
      <c r="C114" s="75"/>
      <c r="D114" s="76" t="s">
        <v>241</v>
      </c>
      <c r="E114" s="74" t="s">
        <v>86</v>
      </c>
      <c r="F114" s="99">
        <v>1</v>
      </c>
      <c r="G114" s="100"/>
      <c r="H114" s="100">
        <f t="shared" ref="H114:H136" si="17">F114*G114</f>
        <v>0</v>
      </c>
      <c r="I114" s="72"/>
    </row>
    <row r="115" spans="1:9" ht="15" customHeight="1" x14ac:dyDescent="0.2">
      <c r="A115" s="73">
        <v>84</v>
      </c>
      <c r="B115" s="73" t="s">
        <v>299</v>
      </c>
      <c r="C115" s="75"/>
      <c r="D115" s="76" t="s">
        <v>242</v>
      </c>
      <c r="E115" s="74" t="s">
        <v>87</v>
      </c>
      <c r="F115" s="99">
        <v>1</v>
      </c>
      <c r="G115" s="100"/>
      <c r="H115" s="100">
        <f t="shared" si="17"/>
        <v>0</v>
      </c>
      <c r="I115" s="72"/>
    </row>
    <row r="116" spans="1:9" ht="15" customHeight="1" x14ac:dyDescent="0.2">
      <c r="A116" s="73">
        <v>85</v>
      </c>
      <c r="B116" s="73" t="s">
        <v>299</v>
      </c>
      <c r="C116" s="75"/>
      <c r="D116" s="76" t="s">
        <v>243</v>
      </c>
      <c r="E116" s="74" t="s">
        <v>87</v>
      </c>
      <c r="F116" s="99">
        <v>1</v>
      </c>
      <c r="G116" s="100"/>
      <c r="H116" s="100">
        <f t="shared" si="17"/>
        <v>0</v>
      </c>
      <c r="I116" s="72"/>
    </row>
    <row r="117" spans="1:9" ht="15" customHeight="1" x14ac:dyDescent="0.2">
      <c r="A117" s="73">
        <v>86</v>
      </c>
      <c r="B117" s="73" t="s">
        <v>298</v>
      </c>
      <c r="C117" s="75"/>
      <c r="D117" s="76" t="s">
        <v>246</v>
      </c>
      <c r="E117" s="74" t="s">
        <v>86</v>
      </c>
      <c r="F117" s="99">
        <v>86</v>
      </c>
      <c r="G117" s="100"/>
      <c r="H117" s="100">
        <f t="shared" si="17"/>
        <v>0</v>
      </c>
      <c r="I117" s="72"/>
    </row>
    <row r="118" spans="1:9" ht="15" customHeight="1" x14ac:dyDescent="0.2">
      <c r="A118" s="73">
        <v>87</v>
      </c>
      <c r="B118" s="73" t="s">
        <v>298</v>
      </c>
      <c r="C118" s="75"/>
      <c r="D118" s="76" t="s">
        <v>247</v>
      </c>
      <c r="E118" s="74" t="s">
        <v>86</v>
      </c>
      <c r="F118" s="99">
        <v>4</v>
      </c>
      <c r="G118" s="100"/>
      <c r="H118" s="100">
        <f t="shared" si="17"/>
        <v>0</v>
      </c>
      <c r="I118" s="72"/>
    </row>
    <row r="119" spans="1:9" ht="15" customHeight="1" x14ac:dyDescent="0.2">
      <c r="A119" s="73">
        <v>88</v>
      </c>
      <c r="B119" s="73" t="s">
        <v>299</v>
      </c>
      <c r="C119" s="75"/>
      <c r="D119" s="76" t="s">
        <v>248</v>
      </c>
      <c r="E119" s="74" t="s">
        <v>86</v>
      </c>
      <c r="F119" s="99">
        <f>F117+F118</f>
        <v>90</v>
      </c>
      <c r="G119" s="100"/>
      <c r="H119" s="100">
        <f t="shared" si="17"/>
        <v>0</v>
      </c>
      <c r="I119" s="72"/>
    </row>
    <row r="120" spans="1:9" ht="15" customHeight="1" x14ac:dyDescent="0.2">
      <c r="A120" s="73">
        <v>89</v>
      </c>
      <c r="B120" s="73" t="s">
        <v>298</v>
      </c>
      <c r="C120" s="75"/>
      <c r="D120" s="76" t="s">
        <v>249</v>
      </c>
      <c r="E120" s="74" t="s">
        <v>86</v>
      </c>
      <c r="F120" s="99">
        <f>F119</f>
        <v>90</v>
      </c>
      <c r="G120" s="100"/>
      <c r="H120" s="100">
        <f t="shared" si="17"/>
        <v>0</v>
      </c>
      <c r="I120" s="72"/>
    </row>
    <row r="121" spans="1:9" ht="15" customHeight="1" x14ac:dyDescent="0.2">
      <c r="A121" s="73">
        <v>90</v>
      </c>
      <c r="B121" s="73" t="s">
        <v>299</v>
      </c>
      <c r="C121" s="75"/>
      <c r="D121" s="76" t="s">
        <v>250</v>
      </c>
      <c r="E121" s="74" t="s">
        <v>86</v>
      </c>
      <c r="F121" s="99">
        <f>F120</f>
        <v>90</v>
      </c>
      <c r="G121" s="100"/>
      <c r="H121" s="100">
        <f t="shared" si="17"/>
        <v>0</v>
      </c>
      <c r="I121" s="72"/>
    </row>
    <row r="122" spans="1:9" ht="15" customHeight="1" x14ac:dyDescent="0.2">
      <c r="A122" s="73">
        <v>91</v>
      </c>
      <c r="B122" s="73" t="s">
        <v>298</v>
      </c>
      <c r="C122" s="75"/>
      <c r="D122" s="76" t="s">
        <v>251</v>
      </c>
      <c r="E122" s="74" t="s">
        <v>86</v>
      </c>
      <c r="F122" s="99">
        <v>49</v>
      </c>
      <c r="G122" s="100"/>
      <c r="H122" s="100">
        <f t="shared" si="17"/>
        <v>0</v>
      </c>
      <c r="I122" s="72"/>
    </row>
    <row r="123" spans="1:9" ht="15" customHeight="1" x14ac:dyDescent="0.2">
      <c r="A123" s="73">
        <v>92</v>
      </c>
      <c r="B123" s="73" t="s">
        <v>298</v>
      </c>
      <c r="C123" s="75"/>
      <c r="D123" s="76" t="s">
        <v>252</v>
      </c>
      <c r="E123" s="74" t="s">
        <v>86</v>
      </c>
      <c r="F123" s="99">
        <f>F122</f>
        <v>49</v>
      </c>
      <c r="G123" s="100"/>
      <c r="H123" s="100">
        <f t="shared" si="17"/>
        <v>0</v>
      </c>
      <c r="I123" s="72"/>
    </row>
    <row r="124" spans="1:9" ht="15" customHeight="1" x14ac:dyDescent="0.2">
      <c r="A124" s="73">
        <v>93</v>
      </c>
      <c r="B124" s="73" t="s">
        <v>299</v>
      </c>
      <c r="C124" s="75"/>
      <c r="D124" s="76" t="s">
        <v>253</v>
      </c>
      <c r="E124" s="74" t="s">
        <v>86</v>
      </c>
      <c r="F124" s="99">
        <f>F123</f>
        <v>49</v>
      </c>
      <c r="G124" s="100"/>
      <c r="H124" s="100">
        <f t="shared" si="17"/>
        <v>0</v>
      </c>
      <c r="I124" s="72"/>
    </row>
    <row r="125" spans="1:9" ht="15" customHeight="1" x14ac:dyDescent="0.2">
      <c r="A125" s="73">
        <v>94</v>
      </c>
      <c r="B125" s="73" t="s">
        <v>298</v>
      </c>
      <c r="C125" s="75"/>
      <c r="D125" s="76" t="s">
        <v>254</v>
      </c>
      <c r="E125" s="74" t="s">
        <v>86</v>
      </c>
      <c r="F125" s="99">
        <v>11</v>
      </c>
      <c r="G125" s="100"/>
      <c r="H125" s="100">
        <f t="shared" si="17"/>
        <v>0</v>
      </c>
      <c r="I125" s="72"/>
    </row>
    <row r="126" spans="1:9" ht="15" customHeight="1" x14ac:dyDescent="0.2">
      <c r="A126" s="73">
        <v>95</v>
      </c>
      <c r="B126" s="73" t="s">
        <v>299</v>
      </c>
      <c r="C126" s="75"/>
      <c r="D126" s="76" t="s">
        <v>255</v>
      </c>
      <c r="E126" s="74" t="s">
        <v>86</v>
      </c>
      <c r="F126" s="99">
        <f>F125</f>
        <v>11</v>
      </c>
      <c r="G126" s="100"/>
      <c r="H126" s="100">
        <f t="shared" si="17"/>
        <v>0</v>
      </c>
      <c r="I126" s="72"/>
    </row>
    <row r="127" spans="1:9" ht="15" customHeight="1" x14ac:dyDescent="0.2">
      <c r="A127" s="73">
        <v>96</v>
      </c>
      <c r="B127" s="73" t="s">
        <v>298</v>
      </c>
      <c r="C127" s="75"/>
      <c r="D127" s="76" t="s">
        <v>256</v>
      </c>
      <c r="E127" s="74" t="s">
        <v>86</v>
      </c>
      <c r="F127" s="99">
        <f>F125</f>
        <v>11</v>
      </c>
      <c r="G127" s="100"/>
      <c r="H127" s="100">
        <f t="shared" si="17"/>
        <v>0</v>
      </c>
      <c r="I127" s="72"/>
    </row>
    <row r="128" spans="1:9" ht="15" customHeight="1" x14ac:dyDescent="0.2">
      <c r="A128" s="73">
        <v>97</v>
      </c>
      <c r="B128" s="73" t="s">
        <v>299</v>
      </c>
      <c r="C128" s="75"/>
      <c r="D128" s="76" t="s">
        <v>257</v>
      </c>
      <c r="E128" s="74" t="s">
        <v>86</v>
      </c>
      <c r="F128" s="99">
        <f>F127</f>
        <v>11</v>
      </c>
      <c r="G128" s="100"/>
      <c r="H128" s="100">
        <f t="shared" si="17"/>
        <v>0</v>
      </c>
      <c r="I128" s="72"/>
    </row>
    <row r="129" spans="1:9" ht="15" customHeight="1" x14ac:dyDescent="0.2">
      <c r="A129" s="73">
        <v>98</v>
      </c>
      <c r="B129" s="73" t="s">
        <v>298</v>
      </c>
      <c r="C129" s="75"/>
      <c r="D129" s="76" t="s">
        <v>261</v>
      </c>
      <c r="E129" s="74" t="s">
        <v>86</v>
      </c>
      <c r="F129" s="99">
        <v>15</v>
      </c>
      <c r="G129" s="100"/>
      <c r="H129" s="100">
        <f t="shared" si="17"/>
        <v>0</v>
      </c>
      <c r="I129" s="72"/>
    </row>
    <row r="130" spans="1:9" ht="15" customHeight="1" x14ac:dyDescent="0.2">
      <c r="A130" s="73">
        <v>99</v>
      </c>
      <c r="B130" s="73" t="s">
        <v>299</v>
      </c>
      <c r="C130" s="75"/>
      <c r="D130" s="76" t="s">
        <v>258</v>
      </c>
      <c r="E130" s="74" t="s">
        <v>86</v>
      </c>
      <c r="F130" s="99">
        <f>F129</f>
        <v>15</v>
      </c>
      <c r="G130" s="100"/>
      <c r="H130" s="100">
        <f>F130*G130</f>
        <v>0</v>
      </c>
      <c r="I130" s="72"/>
    </row>
    <row r="131" spans="1:9" ht="15" customHeight="1" x14ac:dyDescent="0.2">
      <c r="A131" s="73">
        <v>100</v>
      </c>
      <c r="B131" s="73" t="s">
        <v>298</v>
      </c>
      <c r="C131" s="75"/>
      <c r="D131" s="76" t="s">
        <v>262</v>
      </c>
      <c r="E131" s="74" t="s">
        <v>86</v>
      </c>
      <c r="F131" s="99">
        <v>6</v>
      </c>
      <c r="G131" s="100"/>
      <c r="H131" s="100">
        <f>F131*G131</f>
        <v>0</v>
      </c>
      <c r="I131" s="72"/>
    </row>
    <row r="132" spans="1:9" ht="15" customHeight="1" x14ac:dyDescent="0.2">
      <c r="A132" s="73">
        <v>101</v>
      </c>
      <c r="B132" s="73" t="s">
        <v>299</v>
      </c>
      <c r="C132" s="75"/>
      <c r="D132" s="76" t="s">
        <v>263</v>
      </c>
      <c r="E132" s="74" t="s">
        <v>86</v>
      </c>
      <c r="F132" s="99">
        <f>F131</f>
        <v>6</v>
      </c>
      <c r="G132" s="100"/>
      <c r="H132" s="100">
        <f t="shared" si="17"/>
        <v>0</v>
      </c>
      <c r="I132" s="72"/>
    </row>
    <row r="133" spans="1:9" ht="15" customHeight="1" x14ac:dyDescent="0.2">
      <c r="A133" s="73">
        <v>102</v>
      </c>
      <c r="B133" s="73" t="s">
        <v>298</v>
      </c>
      <c r="C133" s="75"/>
      <c r="D133" s="76" t="s">
        <v>293</v>
      </c>
      <c r="E133" s="74" t="s">
        <v>86</v>
      </c>
      <c r="F133" s="99">
        <v>1</v>
      </c>
      <c r="G133" s="100"/>
      <c r="H133" s="100">
        <f t="shared" si="17"/>
        <v>0</v>
      </c>
      <c r="I133" s="72"/>
    </row>
    <row r="134" spans="1:9" ht="15" customHeight="1" x14ac:dyDescent="0.2">
      <c r="A134" s="73">
        <v>103</v>
      </c>
      <c r="B134" s="73" t="s">
        <v>298</v>
      </c>
      <c r="C134" s="75"/>
      <c r="D134" s="76" t="s">
        <v>259</v>
      </c>
      <c r="E134" s="74" t="s">
        <v>86</v>
      </c>
      <c r="F134" s="99">
        <f>F117+F118</f>
        <v>90</v>
      </c>
      <c r="G134" s="100"/>
      <c r="H134" s="100">
        <f t="shared" si="17"/>
        <v>0</v>
      </c>
      <c r="I134" s="72"/>
    </row>
    <row r="135" spans="1:9" ht="15" customHeight="1" x14ac:dyDescent="0.2">
      <c r="A135" s="73">
        <v>104</v>
      </c>
      <c r="B135" s="73" t="s">
        <v>299</v>
      </c>
      <c r="C135" s="75"/>
      <c r="D135" s="76" t="s">
        <v>264</v>
      </c>
      <c r="E135" s="74" t="s">
        <v>86</v>
      </c>
      <c r="F135" s="99">
        <f>F122</f>
        <v>49</v>
      </c>
      <c r="G135" s="100"/>
      <c r="H135" s="100">
        <f t="shared" si="17"/>
        <v>0</v>
      </c>
      <c r="I135" s="72"/>
    </row>
    <row r="136" spans="1:9" ht="24" x14ac:dyDescent="0.2">
      <c r="A136" s="73">
        <v>105</v>
      </c>
      <c r="B136" s="73" t="s">
        <v>299</v>
      </c>
      <c r="C136" s="75"/>
      <c r="D136" s="76" t="s">
        <v>260</v>
      </c>
      <c r="E136" s="74" t="s">
        <v>86</v>
      </c>
      <c r="F136" s="99">
        <f>F117+F118+F122+F125+F129+F131</f>
        <v>171</v>
      </c>
      <c r="G136" s="100"/>
      <c r="H136" s="100">
        <f t="shared" si="17"/>
        <v>0</v>
      </c>
      <c r="I136" s="72"/>
    </row>
    <row r="137" spans="1:9" ht="23.1" customHeight="1" x14ac:dyDescent="0.2">
      <c r="A137" s="73"/>
      <c r="B137" s="73"/>
      <c r="C137" s="75"/>
      <c r="D137" s="79" t="s">
        <v>318</v>
      </c>
      <c r="E137" s="74"/>
      <c r="F137" s="99"/>
      <c r="G137" s="100"/>
      <c r="H137" s="100"/>
      <c r="I137" s="72"/>
    </row>
    <row r="138" spans="1:9" ht="15" customHeight="1" x14ac:dyDescent="0.2">
      <c r="A138" s="73">
        <v>106</v>
      </c>
      <c r="B138" s="73" t="s">
        <v>298</v>
      </c>
      <c r="C138" s="75"/>
      <c r="D138" s="76" t="s">
        <v>265</v>
      </c>
      <c r="E138" s="74" t="s">
        <v>86</v>
      </c>
      <c r="F138" s="99">
        <v>5</v>
      </c>
      <c r="G138" s="100"/>
      <c r="H138" s="100">
        <f t="shared" ref="H138:H139" si="18">F138*G138</f>
        <v>0</v>
      </c>
      <c r="I138" s="72"/>
    </row>
    <row r="139" spans="1:9" ht="15" customHeight="1" x14ac:dyDescent="0.2">
      <c r="A139" s="73">
        <v>107</v>
      </c>
      <c r="B139" s="73" t="s">
        <v>299</v>
      </c>
      <c r="C139" s="75"/>
      <c r="D139" s="76" t="s">
        <v>291</v>
      </c>
      <c r="E139" s="74" t="s">
        <v>292</v>
      </c>
      <c r="F139" s="99">
        <v>6</v>
      </c>
      <c r="G139" s="100"/>
      <c r="H139" s="100">
        <f t="shared" si="18"/>
        <v>0</v>
      </c>
      <c r="I139" s="72"/>
    </row>
    <row r="140" spans="1:9" ht="23.1" customHeight="1" x14ac:dyDescent="0.2">
      <c r="A140" s="73"/>
      <c r="B140" s="73"/>
      <c r="C140" s="75"/>
      <c r="D140" s="79" t="s">
        <v>319</v>
      </c>
      <c r="E140" s="74"/>
      <c r="F140" s="99"/>
      <c r="G140" s="100"/>
      <c r="H140" s="100"/>
      <c r="I140" s="72"/>
    </row>
    <row r="141" spans="1:9" ht="24" x14ac:dyDescent="0.2">
      <c r="A141" s="73">
        <v>108</v>
      </c>
      <c r="B141" s="73" t="s">
        <v>298</v>
      </c>
      <c r="C141" s="75"/>
      <c r="D141" s="76" t="s">
        <v>340</v>
      </c>
      <c r="E141" s="74" t="s">
        <v>87</v>
      </c>
      <c r="F141" s="99">
        <v>1</v>
      </c>
      <c r="G141" s="100"/>
      <c r="H141" s="100">
        <f t="shared" ref="H141:H145" si="19">F141*G141</f>
        <v>0</v>
      </c>
      <c r="I141" s="72"/>
    </row>
    <row r="142" spans="1:9" ht="15" customHeight="1" x14ac:dyDescent="0.2">
      <c r="A142" s="73">
        <v>109</v>
      </c>
      <c r="B142" s="73" t="s">
        <v>298</v>
      </c>
      <c r="C142" s="75"/>
      <c r="D142" s="76" t="s">
        <v>244</v>
      </c>
      <c r="E142" s="74" t="s">
        <v>87</v>
      </c>
      <c r="F142" s="99">
        <v>1</v>
      </c>
      <c r="G142" s="100"/>
      <c r="H142" s="100">
        <f t="shared" si="19"/>
        <v>0</v>
      </c>
      <c r="I142" s="72"/>
    </row>
    <row r="143" spans="1:9" ht="15" customHeight="1" x14ac:dyDescent="0.2">
      <c r="A143" s="73">
        <v>110</v>
      </c>
      <c r="B143" s="73" t="s">
        <v>299</v>
      </c>
      <c r="C143" s="75"/>
      <c r="D143" s="76" t="s">
        <v>210</v>
      </c>
      <c r="E143" s="74" t="s">
        <v>87</v>
      </c>
      <c r="F143" s="99">
        <v>1</v>
      </c>
      <c r="G143" s="100"/>
      <c r="H143" s="100">
        <f t="shared" si="19"/>
        <v>0</v>
      </c>
      <c r="I143" s="72"/>
    </row>
    <row r="144" spans="1:9" ht="15" customHeight="1" x14ac:dyDescent="0.2">
      <c r="A144" s="73">
        <v>111</v>
      </c>
      <c r="B144" s="73" t="s">
        <v>299</v>
      </c>
      <c r="C144" s="75"/>
      <c r="D144" s="76" t="s">
        <v>211</v>
      </c>
      <c r="E144" s="74" t="s">
        <v>87</v>
      </c>
      <c r="F144" s="99">
        <v>1</v>
      </c>
      <c r="G144" s="100"/>
      <c r="H144" s="100">
        <f t="shared" si="19"/>
        <v>0</v>
      </c>
      <c r="I144" s="72"/>
    </row>
    <row r="145" spans="1:9" ht="15" customHeight="1" x14ac:dyDescent="0.2">
      <c r="A145" s="73">
        <v>112</v>
      </c>
      <c r="B145" s="73" t="s">
        <v>299</v>
      </c>
      <c r="C145" s="75"/>
      <c r="D145" s="76" t="s">
        <v>245</v>
      </c>
      <c r="E145" s="74" t="s">
        <v>87</v>
      </c>
      <c r="F145" s="99">
        <v>1</v>
      </c>
      <c r="G145" s="100"/>
      <c r="H145" s="100">
        <f t="shared" si="19"/>
        <v>0</v>
      </c>
      <c r="I145" s="72"/>
    </row>
    <row r="146" spans="1:9" ht="23.1" customHeight="1" x14ac:dyDescent="0.2">
      <c r="A146" s="73"/>
      <c r="B146" s="73"/>
      <c r="C146" s="75"/>
      <c r="D146" s="79" t="s">
        <v>320</v>
      </c>
      <c r="E146" s="74"/>
      <c r="F146" s="99"/>
      <c r="G146" s="100"/>
      <c r="H146" s="100"/>
      <c r="I146" s="72"/>
    </row>
    <row r="147" spans="1:9" ht="15" customHeight="1" x14ac:dyDescent="0.2">
      <c r="A147" s="73">
        <v>113</v>
      </c>
      <c r="B147" s="73" t="s">
        <v>298</v>
      </c>
      <c r="C147" s="75"/>
      <c r="D147" s="76" t="s">
        <v>272</v>
      </c>
      <c r="E147" s="74" t="s">
        <v>85</v>
      </c>
      <c r="F147" s="99">
        <v>1010</v>
      </c>
      <c r="G147" s="100"/>
      <c r="H147" s="100">
        <f t="shared" ref="H147:H162" si="20">F147*G147</f>
        <v>0</v>
      </c>
      <c r="I147" s="72"/>
    </row>
    <row r="148" spans="1:9" ht="15" customHeight="1" x14ac:dyDescent="0.2">
      <c r="A148" s="73">
        <v>114</v>
      </c>
      <c r="B148" s="73" t="s">
        <v>298</v>
      </c>
      <c r="C148" s="75"/>
      <c r="D148" s="76" t="s">
        <v>273</v>
      </c>
      <c r="E148" s="74" t="s">
        <v>86</v>
      </c>
      <c r="F148" s="99">
        <f>F147</f>
        <v>1010</v>
      </c>
      <c r="G148" s="100"/>
      <c r="H148" s="100">
        <f t="shared" si="20"/>
        <v>0</v>
      </c>
      <c r="I148" s="72"/>
    </row>
    <row r="149" spans="1:9" ht="15" customHeight="1" x14ac:dyDescent="0.2">
      <c r="A149" s="73">
        <v>115</v>
      </c>
      <c r="B149" s="73" t="s">
        <v>299</v>
      </c>
      <c r="C149" s="75"/>
      <c r="D149" s="76" t="s">
        <v>266</v>
      </c>
      <c r="E149" s="74" t="s">
        <v>85</v>
      </c>
      <c r="F149" s="99">
        <f>F147</f>
        <v>1010</v>
      </c>
      <c r="G149" s="100"/>
      <c r="H149" s="100">
        <f t="shared" si="20"/>
        <v>0</v>
      </c>
      <c r="I149" s="72"/>
    </row>
    <row r="150" spans="1:9" ht="15" customHeight="1" x14ac:dyDescent="0.2">
      <c r="A150" s="73">
        <v>116</v>
      </c>
      <c r="B150" s="73" t="s">
        <v>298</v>
      </c>
      <c r="C150" s="75"/>
      <c r="D150" s="76" t="s">
        <v>274</v>
      </c>
      <c r="E150" s="74" t="s">
        <v>85</v>
      </c>
      <c r="F150" s="99">
        <v>1650</v>
      </c>
      <c r="G150" s="100"/>
      <c r="H150" s="100">
        <f t="shared" si="20"/>
        <v>0</v>
      </c>
      <c r="I150" s="72"/>
    </row>
    <row r="151" spans="1:9" ht="24" x14ac:dyDescent="0.2">
      <c r="A151" s="73">
        <v>117</v>
      </c>
      <c r="B151" s="73" t="s">
        <v>299</v>
      </c>
      <c r="C151" s="75"/>
      <c r="D151" s="76" t="s">
        <v>267</v>
      </c>
      <c r="E151" s="74" t="s">
        <v>86</v>
      </c>
      <c r="F151" s="99">
        <v>1650</v>
      </c>
      <c r="G151" s="100"/>
      <c r="H151" s="100">
        <f t="shared" si="20"/>
        <v>0</v>
      </c>
      <c r="I151" s="72"/>
    </row>
    <row r="152" spans="1:9" ht="15" customHeight="1" x14ac:dyDescent="0.2">
      <c r="A152" s="73">
        <v>118</v>
      </c>
      <c r="B152" s="73" t="s">
        <v>298</v>
      </c>
      <c r="C152" s="75"/>
      <c r="D152" s="76" t="s">
        <v>275</v>
      </c>
      <c r="E152" s="74" t="s">
        <v>86</v>
      </c>
      <c r="F152" s="99">
        <v>266</v>
      </c>
      <c r="G152" s="100"/>
      <c r="H152" s="100">
        <f t="shared" si="20"/>
        <v>0</v>
      </c>
      <c r="I152" s="72"/>
    </row>
    <row r="153" spans="1:9" ht="15" customHeight="1" x14ac:dyDescent="0.2">
      <c r="A153" s="73">
        <v>119</v>
      </c>
      <c r="B153" s="73" t="s">
        <v>298</v>
      </c>
      <c r="C153" s="75"/>
      <c r="D153" s="76" t="s">
        <v>276</v>
      </c>
      <c r="E153" s="74" t="s">
        <v>86</v>
      </c>
      <c r="F153" s="99">
        <v>102</v>
      </c>
      <c r="G153" s="100"/>
      <c r="H153" s="100">
        <f t="shared" si="20"/>
        <v>0</v>
      </c>
      <c r="I153" s="72"/>
    </row>
    <row r="154" spans="1:9" ht="15" customHeight="1" x14ac:dyDescent="0.2">
      <c r="A154" s="73">
        <v>120</v>
      </c>
      <c r="B154" s="73" t="s">
        <v>298</v>
      </c>
      <c r="C154" s="75"/>
      <c r="D154" s="76" t="s">
        <v>277</v>
      </c>
      <c r="E154" s="74" t="s">
        <v>86</v>
      </c>
      <c r="F154" s="99">
        <v>42</v>
      </c>
      <c r="G154" s="100"/>
      <c r="H154" s="100">
        <f t="shared" si="20"/>
        <v>0</v>
      </c>
      <c r="I154" s="72"/>
    </row>
    <row r="155" spans="1:9" ht="15" customHeight="1" x14ac:dyDescent="0.2">
      <c r="A155" s="73">
        <v>121</v>
      </c>
      <c r="B155" s="73" t="s">
        <v>298</v>
      </c>
      <c r="C155" s="75"/>
      <c r="D155" s="76" t="s">
        <v>278</v>
      </c>
      <c r="E155" s="74" t="s">
        <v>86</v>
      </c>
      <c r="F155" s="99">
        <v>58</v>
      </c>
      <c r="G155" s="100"/>
      <c r="H155" s="100">
        <f t="shared" si="20"/>
        <v>0</v>
      </c>
      <c r="I155" s="72"/>
    </row>
    <row r="156" spans="1:9" ht="15" customHeight="1" x14ac:dyDescent="0.2">
      <c r="A156" s="73">
        <v>122</v>
      </c>
      <c r="B156" s="73" t="s">
        <v>298</v>
      </c>
      <c r="C156" s="75"/>
      <c r="D156" s="76" t="s">
        <v>279</v>
      </c>
      <c r="E156" s="74" t="s">
        <v>86</v>
      </c>
      <c r="F156" s="99">
        <v>4</v>
      </c>
      <c r="G156" s="100"/>
      <c r="H156" s="100">
        <f t="shared" si="20"/>
        <v>0</v>
      </c>
      <c r="I156" s="72"/>
    </row>
    <row r="157" spans="1:9" ht="15" customHeight="1" x14ac:dyDescent="0.2">
      <c r="A157" s="73">
        <v>123</v>
      </c>
      <c r="B157" s="73" t="s">
        <v>298</v>
      </c>
      <c r="C157" s="75"/>
      <c r="D157" s="76" t="s">
        <v>280</v>
      </c>
      <c r="E157" s="74" t="s">
        <v>86</v>
      </c>
      <c r="F157" s="99">
        <v>4</v>
      </c>
      <c r="G157" s="100"/>
      <c r="H157" s="100">
        <f t="shared" si="20"/>
        <v>0</v>
      </c>
      <c r="I157" s="72"/>
    </row>
    <row r="158" spans="1:9" ht="15" customHeight="1" x14ac:dyDescent="0.2">
      <c r="A158" s="73">
        <v>124</v>
      </c>
      <c r="B158" s="73" t="s">
        <v>299</v>
      </c>
      <c r="C158" s="75"/>
      <c r="D158" s="76" t="s">
        <v>268</v>
      </c>
      <c r="E158" s="74" t="s">
        <v>86</v>
      </c>
      <c r="F158" s="99">
        <f>F157</f>
        <v>4</v>
      </c>
      <c r="G158" s="100"/>
      <c r="H158" s="100">
        <f t="shared" si="20"/>
        <v>0</v>
      </c>
      <c r="I158" s="72"/>
    </row>
    <row r="159" spans="1:9" ht="15" customHeight="1" x14ac:dyDescent="0.2">
      <c r="A159" s="73">
        <v>125</v>
      </c>
      <c r="B159" s="73" t="s">
        <v>298</v>
      </c>
      <c r="C159" s="75"/>
      <c r="D159" s="76" t="s">
        <v>269</v>
      </c>
      <c r="E159" s="74" t="s">
        <v>87</v>
      </c>
      <c r="F159" s="99">
        <v>1</v>
      </c>
      <c r="G159" s="100"/>
      <c r="H159" s="100">
        <f t="shared" si="20"/>
        <v>0</v>
      </c>
      <c r="I159" s="72"/>
    </row>
    <row r="160" spans="1:9" ht="15" customHeight="1" x14ac:dyDescent="0.2">
      <c r="A160" s="73">
        <v>126</v>
      </c>
      <c r="B160" s="73" t="s">
        <v>298</v>
      </c>
      <c r="C160" s="75"/>
      <c r="D160" s="76" t="s">
        <v>281</v>
      </c>
      <c r="E160" s="74" t="s">
        <v>86</v>
      </c>
      <c r="F160" s="99">
        <v>8</v>
      </c>
      <c r="G160" s="100"/>
      <c r="H160" s="100">
        <f t="shared" si="20"/>
        <v>0</v>
      </c>
      <c r="I160" s="72"/>
    </row>
    <row r="161" spans="1:9" ht="15" customHeight="1" x14ac:dyDescent="0.2">
      <c r="A161" s="73">
        <v>127</v>
      </c>
      <c r="B161" s="73" t="s">
        <v>298</v>
      </c>
      <c r="C161" s="75"/>
      <c r="D161" s="76" t="s">
        <v>270</v>
      </c>
      <c r="E161" s="74" t="s">
        <v>86</v>
      </c>
      <c r="F161" s="99">
        <v>5</v>
      </c>
      <c r="G161" s="100"/>
      <c r="H161" s="100">
        <f t="shared" si="20"/>
        <v>0</v>
      </c>
      <c r="I161" s="72"/>
    </row>
    <row r="162" spans="1:9" ht="15" customHeight="1" x14ac:dyDescent="0.2">
      <c r="A162" s="73">
        <v>128</v>
      </c>
      <c r="B162" s="73" t="s">
        <v>299</v>
      </c>
      <c r="C162" s="75"/>
      <c r="D162" s="76" t="s">
        <v>271</v>
      </c>
      <c r="E162" s="74" t="s">
        <v>85</v>
      </c>
      <c r="F162" s="99">
        <v>50</v>
      </c>
      <c r="G162" s="100"/>
      <c r="H162" s="100">
        <f t="shared" si="20"/>
        <v>0</v>
      </c>
      <c r="I162" s="72"/>
    </row>
    <row r="163" spans="1:9" ht="23.1" customHeight="1" x14ac:dyDescent="0.2">
      <c r="A163" s="73"/>
      <c r="B163" s="73"/>
      <c r="C163" s="75"/>
      <c r="D163" s="79" t="s">
        <v>321</v>
      </c>
      <c r="E163" s="74"/>
      <c r="F163" s="99"/>
      <c r="G163" s="100"/>
      <c r="H163" s="100"/>
      <c r="I163" s="72"/>
    </row>
    <row r="164" spans="1:9" ht="15" customHeight="1" x14ac:dyDescent="0.2">
      <c r="A164" s="73">
        <v>129</v>
      </c>
      <c r="B164" s="73" t="s">
        <v>298</v>
      </c>
      <c r="C164" s="75"/>
      <c r="D164" s="76" t="s">
        <v>274</v>
      </c>
      <c r="E164" s="74" t="s">
        <v>85</v>
      </c>
      <c r="F164" s="99">
        <v>560</v>
      </c>
      <c r="G164" s="100"/>
      <c r="H164" s="100">
        <f t="shared" ref="H164:H171" si="21">F164*G164</f>
        <v>0</v>
      </c>
      <c r="I164" s="72"/>
    </row>
    <row r="165" spans="1:9" ht="15" customHeight="1" x14ac:dyDescent="0.2">
      <c r="A165" s="73">
        <v>130</v>
      </c>
      <c r="B165" s="73" t="s">
        <v>298</v>
      </c>
      <c r="C165" s="75"/>
      <c r="D165" s="76" t="s">
        <v>283</v>
      </c>
      <c r="E165" s="74" t="s">
        <v>86</v>
      </c>
      <c r="F165" s="99">
        <f>F164</f>
        <v>560</v>
      </c>
      <c r="G165" s="100"/>
      <c r="H165" s="100">
        <f t="shared" si="21"/>
        <v>0</v>
      </c>
      <c r="I165" s="72"/>
    </row>
    <row r="166" spans="1:9" ht="15" customHeight="1" x14ac:dyDescent="0.2">
      <c r="A166" s="73">
        <v>131</v>
      </c>
      <c r="B166" s="73" t="s">
        <v>299</v>
      </c>
      <c r="C166" s="75"/>
      <c r="D166" s="76" t="s">
        <v>282</v>
      </c>
      <c r="E166" s="74" t="s">
        <v>86</v>
      </c>
      <c r="F166" s="99">
        <f>F164</f>
        <v>560</v>
      </c>
      <c r="G166" s="100"/>
      <c r="H166" s="100">
        <f t="shared" si="21"/>
        <v>0</v>
      </c>
      <c r="I166" s="72"/>
    </row>
    <row r="167" spans="1:9" ht="15" customHeight="1" x14ac:dyDescent="0.2">
      <c r="A167" s="73">
        <v>132</v>
      </c>
      <c r="B167" s="73" t="s">
        <v>298</v>
      </c>
      <c r="C167" s="75"/>
      <c r="D167" s="76" t="s">
        <v>287</v>
      </c>
      <c r="E167" s="74" t="s">
        <v>86</v>
      </c>
      <c r="F167" s="99">
        <v>38</v>
      </c>
      <c r="G167" s="100"/>
      <c r="H167" s="100">
        <f t="shared" si="21"/>
        <v>0</v>
      </c>
      <c r="I167" s="72"/>
    </row>
    <row r="168" spans="1:9" ht="15" customHeight="1" x14ac:dyDescent="0.2">
      <c r="A168" s="73">
        <v>133</v>
      </c>
      <c r="B168" s="73" t="s">
        <v>299</v>
      </c>
      <c r="C168" s="75"/>
      <c r="D168" s="76" t="s">
        <v>284</v>
      </c>
      <c r="E168" s="74" t="s">
        <v>86</v>
      </c>
      <c r="F168" s="99">
        <v>38</v>
      </c>
      <c r="G168" s="100"/>
      <c r="H168" s="100">
        <f t="shared" si="21"/>
        <v>0</v>
      </c>
      <c r="I168" s="72"/>
    </row>
    <row r="169" spans="1:9" ht="15" customHeight="1" x14ac:dyDescent="0.2">
      <c r="A169" s="73">
        <v>134</v>
      </c>
      <c r="B169" s="73" t="s">
        <v>298</v>
      </c>
      <c r="C169" s="75"/>
      <c r="D169" s="76" t="s">
        <v>285</v>
      </c>
      <c r="E169" s="74" t="s">
        <v>86</v>
      </c>
      <c r="F169" s="99">
        <v>38</v>
      </c>
      <c r="G169" s="100"/>
      <c r="H169" s="100">
        <f t="shared" si="21"/>
        <v>0</v>
      </c>
      <c r="I169" s="72"/>
    </row>
    <row r="170" spans="1:9" ht="15" customHeight="1" x14ac:dyDescent="0.2">
      <c r="A170" s="73">
        <v>135</v>
      </c>
      <c r="B170" s="73" t="s">
        <v>298</v>
      </c>
      <c r="C170" s="75"/>
      <c r="D170" s="76" t="s">
        <v>276</v>
      </c>
      <c r="E170" s="74" t="s">
        <v>86</v>
      </c>
      <c r="F170" s="99">
        <v>80</v>
      </c>
      <c r="G170" s="100"/>
      <c r="H170" s="100">
        <f t="shared" si="21"/>
        <v>0</v>
      </c>
      <c r="I170" s="72"/>
    </row>
    <row r="171" spans="1:9" ht="15" customHeight="1" x14ac:dyDescent="0.2">
      <c r="A171" s="73">
        <v>136</v>
      </c>
      <c r="B171" s="73" t="s">
        <v>298</v>
      </c>
      <c r="C171" s="75"/>
      <c r="D171" s="76" t="s">
        <v>286</v>
      </c>
      <c r="E171" s="74" t="s">
        <v>86</v>
      </c>
      <c r="F171" s="99">
        <v>38</v>
      </c>
      <c r="G171" s="100"/>
      <c r="H171" s="100">
        <f t="shared" si="21"/>
        <v>0</v>
      </c>
      <c r="I171" s="72"/>
    </row>
    <row r="172" spans="1:9" ht="23.1" customHeight="1" x14ac:dyDescent="0.2">
      <c r="A172" s="73"/>
      <c r="B172" s="73"/>
      <c r="C172" s="75"/>
      <c r="D172" s="79" t="s">
        <v>322</v>
      </c>
      <c r="E172" s="74"/>
      <c r="F172" s="99"/>
      <c r="G172" s="100"/>
      <c r="H172" s="100"/>
      <c r="I172" s="72"/>
    </row>
    <row r="173" spans="1:9" ht="15" customHeight="1" x14ac:dyDescent="0.2">
      <c r="A173" s="73">
        <v>137</v>
      </c>
      <c r="B173" s="73" t="s">
        <v>298</v>
      </c>
      <c r="C173" s="75"/>
      <c r="D173" s="76" t="s">
        <v>341</v>
      </c>
      <c r="E173" s="74" t="s">
        <v>87</v>
      </c>
      <c r="F173" s="99">
        <v>1</v>
      </c>
      <c r="G173" s="140"/>
      <c r="H173" s="100">
        <f t="shared" ref="H173:H176" si="22">F173*G173</f>
        <v>0</v>
      </c>
      <c r="I173" s="72"/>
    </row>
    <row r="174" spans="1:9" ht="15" customHeight="1" x14ac:dyDescent="0.2">
      <c r="A174" s="73">
        <v>138</v>
      </c>
      <c r="B174" s="73" t="s">
        <v>298</v>
      </c>
      <c r="C174" s="75"/>
      <c r="D174" s="76" t="s">
        <v>289</v>
      </c>
      <c r="E174" s="74" t="s">
        <v>87</v>
      </c>
      <c r="F174" s="99">
        <v>1</v>
      </c>
      <c r="G174" s="140"/>
      <c r="H174" s="100">
        <f t="shared" si="22"/>
        <v>0</v>
      </c>
      <c r="I174" s="72"/>
    </row>
    <row r="175" spans="1:9" ht="15" customHeight="1" x14ac:dyDescent="0.2">
      <c r="A175" s="73">
        <v>139</v>
      </c>
      <c r="B175" s="73" t="s">
        <v>298</v>
      </c>
      <c r="C175" s="75"/>
      <c r="D175" s="76" t="s">
        <v>288</v>
      </c>
      <c r="E175" s="74" t="s">
        <v>87</v>
      </c>
      <c r="F175" s="99">
        <v>1</v>
      </c>
      <c r="G175" s="140"/>
      <c r="H175" s="100">
        <f t="shared" si="22"/>
        <v>0</v>
      </c>
      <c r="I175" s="72"/>
    </row>
    <row r="176" spans="1:9" ht="15" customHeight="1" x14ac:dyDescent="0.2">
      <c r="A176" s="73">
        <v>140</v>
      </c>
      <c r="B176" s="73" t="s">
        <v>299</v>
      </c>
      <c r="C176" s="75"/>
      <c r="D176" s="76" t="s">
        <v>342</v>
      </c>
      <c r="E176" s="74" t="s">
        <v>87</v>
      </c>
      <c r="F176" s="99">
        <v>1</v>
      </c>
      <c r="G176" s="140"/>
      <c r="H176" s="100">
        <f t="shared" si="22"/>
        <v>0</v>
      </c>
      <c r="I176" s="72"/>
    </row>
    <row r="177" spans="1:9" s="80" customFormat="1" ht="22.9" customHeight="1" x14ac:dyDescent="0.2">
      <c r="A177" s="73"/>
      <c r="B177" s="78"/>
      <c r="C177" s="79"/>
      <c r="D177" s="79" t="s">
        <v>323</v>
      </c>
      <c r="E177" s="77"/>
      <c r="F177" s="98"/>
      <c r="G177" s="101"/>
      <c r="H177" s="102"/>
      <c r="I177" s="72"/>
    </row>
    <row r="178" spans="1:9" ht="15" customHeight="1" x14ac:dyDescent="0.2">
      <c r="A178" s="73">
        <v>141</v>
      </c>
      <c r="B178" s="73" t="s">
        <v>299</v>
      </c>
      <c r="C178" s="75"/>
      <c r="D178" s="76" t="s">
        <v>91</v>
      </c>
      <c r="E178" s="74" t="s">
        <v>87</v>
      </c>
      <c r="F178" s="99">
        <v>1</v>
      </c>
      <c r="G178" s="100"/>
      <c r="H178" s="100">
        <f t="shared" ref="H178:H183" si="23">F178*G178</f>
        <v>0</v>
      </c>
      <c r="I178" s="72"/>
    </row>
    <row r="179" spans="1:9" ht="15" customHeight="1" x14ac:dyDescent="0.2">
      <c r="A179" s="73">
        <v>142</v>
      </c>
      <c r="B179" s="73" t="s">
        <v>299</v>
      </c>
      <c r="C179" s="75"/>
      <c r="D179" s="76" t="s">
        <v>98</v>
      </c>
      <c r="E179" s="74" t="s">
        <v>87</v>
      </c>
      <c r="F179" s="99">
        <v>1</v>
      </c>
      <c r="G179" s="100"/>
      <c r="H179" s="100">
        <f t="shared" si="23"/>
        <v>0</v>
      </c>
      <c r="I179" s="72"/>
    </row>
    <row r="180" spans="1:9" ht="15" customHeight="1" x14ac:dyDescent="0.2">
      <c r="A180" s="73">
        <v>143</v>
      </c>
      <c r="B180" s="73" t="s">
        <v>299</v>
      </c>
      <c r="C180" s="75"/>
      <c r="D180" s="76" t="s">
        <v>97</v>
      </c>
      <c r="E180" s="74" t="s">
        <v>87</v>
      </c>
      <c r="F180" s="99">
        <v>1</v>
      </c>
      <c r="G180" s="100"/>
      <c r="H180" s="100">
        <f t="shared" si="23"/>
        <v>0</v>
      </c>
      <c r="I180" s="72"/>
    </row>
    <row r="181" spans="1:9" ht="15" customHeight="1" x14ac:dyDescent="0.2">
      <c r="A181" s="73">
        <v>144</v>
      </c>
      <c r="B181" s="73" t="s">
        <v>299</v>
      </c>
      <c r="C181" s="75"/>
      <c r="D181" s="76" t="s">
        <v>92</v>
      </c>
      <c r="E181" s="74" t="s">
        <v>292</v>
      </c>
      <c r="F181" s="99">
        <v>40</v>
      </c>
      <c r="G181" s="100"/>
      <c r="H181" s="100">
        <f t="shared" si="23"/>
        <v>0</v>
      </c>
      <c r="I181" s="72"/>
    </row>
    <row r="182" spans="1:9" ht="15" customHeight="1" x14ac:dyDescent="0.2">
      <c r="A182" s="73">
        <v>145</v>
      </c>
      <c r="B182" s="73" t="s">
        <v>299</v>
      </c>
      <c r="C182" s="75"/>
      <c r="D182" s="76" t="s">
        <v>290</v>
      </c>
      <c r="E182" s="74" t="s">
        <v>292</v>
      </c>
      <c r="F182" s="99">
        <v>40</v>
      </c>
      <c r="G182" s="100"/>
      <c r="H182" s="100">
        <f t="shared" si="23"/>
        <v>0</v>
      </c>
      <c r="I182" s="72"/>
    </row>
    <row r="183" spans="1:9" ht="15" customHeight="1" x14ac:dyDescent="0.2">
      <c r="A183" s="73">
        <v>146</v>
      </c>
      <c r="B183" s="73" t="s">
        <v>299</v>
      </c>
      <c r="C183" s="75"/>
      <c r="D183" s="76" t="s">
        <v>93</v>
      </c>
      <c r="E183" s="74" t="s">
        <v>292</v>
      </c>
      <c r="F183" s="99">
        <v>80</v>
      </c>
      <c r="G183" s="100"/>
      <c r="H183" s="100">
        <f t="shared" si="23"/>
        <v>0</v>
      </c>
      <c r="I183" s="72"/>
    </row>
    <row r="184" spans="1:9" ht="15" customHeight="1" x14ac:dyDescent="0.2">
      <c r="A184" s="73">
        <v>147</v>
      </c>
      <c r="B184" s="73" t="s">
        <v>299</v>
      </c>
      <c r="C184" s="75"/>
      <c r="D184" s="76" t="s">
        <v>95</v>
      </c>
      <c r="E184" s="74" t="s">
        <v>292</v>
      </c>
      <c r="F184" s="99">
        <v>40</v>
      </c>
      <c r="G184" s="100"/>
      <c r="H184" s="100">
        <f t="shared" ref="H184" si="24">F184*G184</f>
        <v>0</v>
      </c>
      <c r="I184" s="72"/>
    </row>
    <row r="185" spans="1:9" ht="15" customHeight="1" x14ac:dyDescent="0.2">
      <c r="A185" s="73">
        <v>148</v>
      </c>
      <c r="B185" s="73" t="s">
        <v>298</v>
      </c>
      <c r="C185" s="75"/>
      <c r="D185" s="76" t="s">
        <v>94</v>
      </c>
      <c r="E185" s="74" t="s">
        <v>89</v>
      </c>
      <c r="F185" s="99">
        <v>5</v>
      </c>
      <c r="G185" s="100">
        <f>SUM(H12:H184)</f>
        <v>0</v>
      </c>
      <c r="H185" s="100">
        <f>F185*G185/100</f>
        <v>0</v>
      </c>
      <c r="I185" s="72"/>
    </row>
    <row r="186" spans="1:9" s="80" customFormat="1" ht="22.9" customHeight="1" x14ac:dyDescent="0.2">
      <c r="A186" s="73"/>
      <c r="B186" s="78"/>
      <c r="C186" s="79"/>
      <c r="D186" s="79" t="s">
        <v>96</v>
      </c>
      <c r="E186" s="77"/>
      <c r="F186" s="98"/>
      <c r="G186" s="101"/>
      <c r="H186" s="102">
        <f>SUM(H12:H185)</f>
        <v>0</v>
      </c>
      <c r="I186" s="72"/>
    </row>
  </sheetData>
  <mergeCells count="2">
    <mergeCell ref="C6:I6"/>
    <mergeCell ref="C7:I7"/>
  </mergeCells>
  <pageMargins left="0.39370078740157483" right="0.39370078740157483" top="0.39370078740157483" bottom="0.39370078740157483" header="0" footer="0"/>
  <pageSetup paperSize="9" scale="66" fitToHeight="100" orientation="portrait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711422-3207-41EF-A3DF-954807F1471B}">
  <sheetPr>
    <pageSetUpPr fitToPage="1"/>
  </sheetPr>
  <dimension ref="A1:I72"/>
  <sheetViews>
    <sheetView showGridLines="0" tabSelected="1" zoomScale="130" zoomScaleNormal="130" workbookViewId="0"/>
  </sheetViews>
  <sheetFormatPr defaultColWidth="9.33203125" defaultRowHeight="11.25" x14ac:dyDescent="0.2"/>
  <cols>
    <col min="1" max="1" width="6.1640625" style="69" customWidth="1"/>
    <col min="2" max="2" width="4.33203125" style="69" customWidth="1"/>
    <col min="3" max="3" width="15.33203125" style="69" customWidth="1"/>
    <col min="4" max="4" width="80" style="69" customWidth="1"/>
    <col min="5" max="5" width="7.5" style="69" customWidth="1"/>
    <col min="6" max="6" width="11.5" style="84" customWidth="1"/>
    <col min="7" max="7" width="17.6640625" style="69" customWidth="1"/>
    <col min="8" max="8" width="18.33203125" style="69" customWidth="1"/>
    <col min="9" max="9" width="19.1640625" style="70" customWidth="1"/>
    <col min="10" max="10" width="12.33203125" style="69" customWidth="1"/>
    <col min="11" max="42" width="6.83203125" style="69" customWidth="1"/>
    <col min="43" max="16384" width="9.33203125" style="69"/>
  </cols>
  <sheetData>
    <row r="1" spans="1:9" ht="24.95" customHeight="1" x14ac:dyDescent="0.2">
      <c r="A1" s="68" t="s">
        <v>343</v>
      </c>
    </row>
    <row r="2" spans="1:9" ht="6.95" customHeight="1" x14ac:dyDescent="0.2">
      <c r="A2" s="88" t="s">
        <v>294</v>
      </c>
    </row>
    <row r="3" spans="1:9" s="96" customFormat="1" ht="18" customHeight="1" x14ac:dyDescent="0.2">
      <c r="A3" s="91" t="s">
        <v>12</v>
      </c>
      <c r="B3" s="92"/>
      <c r="C3" s="92" t="s">
        <v>99</v>
      </c>
      <c r="D3" s="93"/>
      <c r="E3" s="93"/>
      <c r="F3" s="94"/>
      <c r="G3" s="93"/>
      <c r="H3" s="93"/>
      <c r="I3" s="95"/>
    </row>
    <row r="4" spans="1:9" ht="12" customHeight="1" x14ac:dyDescent="0.2">
      <c r="A4" s="89"/>
      <c r="B4" s="90"/>
      <c r="C4" s="90"/>
      <c r="D4" s="1"/>
      <c r="E4" s="67"/>
      <c r="F4" s="85"/>
      <c r="G4" s="1"/>
      <c r="H4" s="1"/>
      <c r="I4" s="71"/>
    </row>
    <row r="5" spans="1:9" s="96" customFormat="1" ht="18" customHeight="1" x14ac:dyDescent="0.2">
      <c r="A5" s="91" t="s">
        <v>79</v>
      </c>
      <c r="B5" s="92"/>
      <c r="C5" s="92" t="s">
        <v>100</v>
      </c>
      <c r="D5" s="93"/>
      <c r="E5" s="93"/>
      <c r="F5" s="94"/>
      <c r="G5" s="93"/>
      <c r="H5" s="93"/>
      <c r="I5" s="95"/>
    </row>
    <row r="6" spans="1:9" ht="16.5" customHeight="1" x14ac:dyDescent="0.2">
      <c r="A6" s="91" t="s">
        <v>101</v>
      </c>
      <c r="B6" s="1"/>
      <c r="C6" s="139" t="s">
        <v>295</v>
      </c>
      <c r="D6" s="139"/>
      <c r="E6" s="139"/>
      <c r="F6" s="139"/>
      <c r="G6" s="139"/>
      <c r="H6" s="139"/>
      <c r="I6" s="139"/>
    </row>
    <row r="7" spans="1:9" ht="16.5" customHeight="1" x14ac:dyDescent="0.2">
      <c r="A7" s="91"/>
      <c r="B7" s="1"/>
      <c r="C7" s="139"/>
      <c r="D7" s="139"/>
      <c r="E7" s="139"/>
      <c r="F7" s="139"/>
      <c r="G7" s="139"/>
      <c r="H7" s="139"/>
      <c r="I7" s="139"/>
    </row>
    <row r="9" spans="1:9" s="83" customFormat="1" ht="29.25" customHeight="1" x14ac:dyDescent="0.2">
      <c r="A9" s="81" t="s">
        <v>81</v>
      </c>
      <c r="B9" s="81" t="s">
        <v>54</v>
      </c>
      <c r="C9" s="81" t="s">
        <v>50</v>
      </c>
      <c r="D9" s="81" t="s">
        <v>51</v>
      </c>
      <c r="E9" s="82" t="s">
        <v>82</v>
      </c>
      <c r="F9" s="86" t="s">
        <v>83</v>
      </c>
      <c r="G9" s="81" t="s">
        <v>84</v>
      </c>
      <c r="H9" s="81" t="s">
        <v>80</v>
      </c>
      <c r="I9" s="81" t="s">
        <v>88</v>
      </c>
    </row>
    <row r="10" spans="1:9" s="80" customFormat="1" ht="23.1" customHeight="1" x14ac:dyDescent="0.2">
      <c r="A10" s="73"/>
      <c r="B10" s="78"/>
      <c r="C10" s="79"/>
      <c r="D10" s="79" t="s">
        <v>296</v>
      </c>
      <c r="E10" s="77"/>
      <c r="F10" s="97"/>
      <c r="G10" s="101"/>
      <c r="H10" s="100"/>
      <c r="I10" s="72"/>
    </row>
    <row r="11" spans="1:9" s="80" customFormat="1" ht="23.1" customHeight="1" x14ac:dyDescent="0.2">
      <c r="A11" s="73"/>
      <c r="B11" s="78"/>
      <c r="C11" s="79"/>
      <c r="D11" s="79" t="s">
        <v>198</v>
      </c>
      <c r="E11" s="77"/>
      <c r="F11" s="97"/>
      <c r="G11" s="101"/>
      <c r="H11" s="100"/>
      <c r="I11" s="72"/>
    </row>
    <row r="12" spans="1:9" ht="15" customHeight="1" x14ac:dyDescent="0.2">
      <c r="A12" s="73">
        <v>1</v>
      </c>
      <c r="B12" s="73" t="s">
        <v>298</v>
      </c>
      <c r="C12" s="75"/>
      <c r="D12" s="76" t="s">
        <v>107</v>
      </c>
      <c r="E12" s="74" t="s">
        <v>86</v>
      </c>
      <c r="F12" s="99">
        <v>85</v>
      </c>
      <c r="G12" s="100"/>
      <c r="H12" s="100">
        <f t="shared" ref="H12:H13" si="0">F12*G12</f>
        <v>0</v>
      </c>
      <c r="I12" s="72"/>
    </row>
    <row r="13" spans="1:9" ht="15" customHeight="1" x14ac:dyDescent="0.2">
      <c r="A13" s="73">
        <v>2</v>
      </c>
      <c r="B13" s="73" t="s">
        <v>299</v>
      </c>
      <c r="C13" s="75"/>
      <c r="D13" s="76" t="s">
        <v>109</v>
      </c>
      <c r="E13" s="74" t="s">
        <v>86</v>
      </c>
      <c r="F13" s="99">
        <f>F12</f>
        <v>85</v>
      </c>
      <c r="G13" s="100"/>
      <c r="H13" s="100">
        <f t="shared" si="0"/>
        <v>0</v>
      </c>
      <c r="I13" s="72"/>
    </row>
    <row r="14" spans="1:9" s="80" customFormat="1" ht="23.1" customHeight="1" x14ac:dyDescent="0.2">
      <c r="A14" s="73"/>
      <c r="B14" s="78"/>
      <c r="C14" s="79"/>
      <c r="D14" s="79" t="s">
        <v>157</v>
      </c>
      <c r="E14" s="77"/>
      <c r="F14" s="97"/>
      <c r="G14" s="101"/>
      <c r="H14" s="100"/>
      <c r="I14" s="72"/>
    </row>
    <row r="15" spans="1:9" ht="15" customHeight="1" x14ac:dyDescent="0.2">
      <c r="A15" s="73">
        <v>3</v>
      </c>
      <c r="B15" s="73" t="s">
        <v>298</v>
      </c>
      <c r="C15" s="75"/>
      <c r="D15" s="76" t="s">
        <v>158</v>
      </c>
      <c r="E15" s="74" t="s">
        <v>86</v>
      </c>
      <c r="F15" s="99">
        <v>787</v>
      </c>
      <c r="G15" s="100"/>
      <c r="H15" s="100">
        <f t="shared" ref="H15:H16" si="1">F15*G15</f>
        <v>0</v>
      </c>
      <c r="I15" s="72"/>
    </row>
    <row r="16" spans="1:9" ht="15" customHeight="1" x14ac:dyDescent="0.2">
      <c r="A16" s="73">
        <v>4</v>
      </c>
      <c r="B16" s="73" t="s">
        <v>299</v>
      </c>
      <c r="C16" s="75"/>
      <c r="D16" s="76" t="s">
        <v>159</v>
      </c>
      <c r="E16" s="74" t="s">
        <v>86</v>
      </c>
      <c r="F16" s="99">
        <f>F15</f>
        <v>787</v>
      </c>
      <c r="G16" s="100"/>
      <c r="H16" s="100">
        <f t="shared" si="1"/>
        <v>0</v>
      </c>
      <c r="I16" s="72"/>
    </row>
    <row r="17" spans="1:9" s="80" customFormat="1" ht="23.1" customHeight="1" x14ac:dyDescent="0.2">
      <c r="A17" s="73"/>
      <c r="B17" s="78"/>
      <c r="C17" s="79"/>
      <c r="D17" s="79" t="s">
        <v>160</v>
      </c>
      <c r="E17" s="77"/>
      <c r="F17" s="97"/>
      <c r="G17" s="101"/>
      <c r="H17" s="100"/>
      <c r="I17" s="72"/>
    </row>
    <row r="18" spans="1:9" ht="15" customHeight="1" x14ac:dyDescent="0.2">
      <c r="A18" s="73">
        <v>5</v>
      </c>
      <c r="B18" s="73" t="s">
        <v>298</v>
      </c>
      <c r="C18" s="75"/>
      <c r="D18" s="76" t="s">
        <v>161</v>
      </c>
      <c r="E18" s="74" t="s">
        <v>86</v>
      </c>
      <c r="F18" s="99">
        <v>279</v>
      </c>
      <c r="G18" s="100"/>
      <c r="H18" s="100">
        <f t="shared" ref="H18:H42" si="2">F18*G18</f>
        <v>0</v>
      </c>
      <c r="I18" s="72"/>
    </row>
    <row r="19" spans="1:9" ht="15" customHeight="1" x14ac:dyDescent="0.2">
      <c r="A19" s="73">
        <v>6</v>
      </c>
      <c r="B19" s="73" t="s">
        <v>299</v>
      </c>
      <c r="C19" s="75"/>
      <c r="D19" s="76" t="s">
        <v>162</v>
      </c>
      <c r="E19" s="74" t="s">
        <v>86</v>
      </c>
      <c r="F19" s="99">
        <f>F18</f>
        <v>279</v>
      </c>
      <c r="G19" s="100"/>
      <c r="H19" s="100">
        <f t="shared" si="2"/>
        <v>0</v>
      </c>
      <c r="I19" s="72"/>
    </row>
    <row r="20" spans="1:9" ht="15" customHeight="1" x14ac:dyDescent="0.2">
      <c r="A20" s="73">
        <v>7</v>
      </c>
      <c r="B20" s="73" t="s">
        <v>298</v>
      </c>
      <c r="C20" s="75"/>
      <c r="D20" s="76" t="s">
        <v>163</v>
      </c>
      <c r="E20" s="74" t="s">
        <v>86</v>
      </c>
      <c r="F20" s="99">
        <v>204</v>
      </c>
      <c r="G20" s="100"/>
      <c r="H20" s="100">
        <f t="shared" si="2"/>
        <v>0</v>
      </c>
      <c r="I20" s="72"/>
    </row>
    <row r="21" spans="1:9" ht="15" customHeight="1" x14ac:dyDescent="0.2">
      <c r="A21" s="73">
        <v>8</v>
      </c>
      <c r="B21" s="73" t="s">
        <v>299</v>
      </c>
      <c r="C21" s="75"/>
      <c r="D21" s="76" t="s">
        <v>164</v>
      </c>
      <c r="E21" s="74" t="s">
        <v>86</v>
      </c>
      <c r="F21" s="99">
        <f>F20</f>
        <v>204</v>
      </c>
      <c r="G21" s="100"/>
      <c r="H21" s="100">
        <f t="shared" si="2"/>
        <v>0</v>
      </c>
      <c r="I21" s="72"/>
    </row>
    <row r="22" spans="1:9" ht="15" customHeight="1" x14ac:dyDescent="0.2">
      <c r="A22" s="73">
        <v>9</v>
      </c>
      <c r="B22" s="73" t="s">
        <v>298</v>
      </c>
      <c r="C22" s="75"/>
      <c r="D22" s="76" t="s">
        <v>165</v>
      </c>
      <c r="E22" s="74" t="s">
        <v>86</v>
      </c>
      <c r="F22" s="99">
        <v>24</v>
      </c>
      <c r="G22" s="100"/>
      <c r="H22" s="100">
        <f t="shared" si="2"/>
        <v>0</v>
      </c>
      <c r="I22" s="72"/>
    </row>
    <row r="23" spans="1:9" ht="15" customHeight="1" x14ac:dyDescent="0.2">
      <c r="A23" s="73">
        <v>10</v>
      </c>
      <c r="B23" s="73" t="s">
        <v>299</v>
      </c>
      <c r="C23" s="75"/>
      <c r="D23" s="76" t="s">
        <v>166</v>
      </c>
      <c r="E23" s="74" t="s">
        <v>86</v>
      </c>
      <c r="F23" s="99">
        <f>F22</f>
        <v>24</v>
      </c>
      <c r="G23" s="100"/>
      <c r="H23" s="100">
        <f t="shared" si="2"/>
        <v>0</v>
      </c>
      <c r="I23" s="72"/>
    </row>
    <row r="24" spans="1:9" ht="15" customHeight="1" x14ac:dyDescent="0.2">
      <c r="A24" s="73">
        <v>11</v>
      </c>
      <c r="B24" s="73" t="s">
        <v>298</v>
      </c>
      <c r="C24" s="75"/>
      <c r="D24" s="76" t="s">
        <v>167</v>
      </c>
      <c r="E24" s="74" t="s">
        <v>86</v>
      </c>
      <c r="F24" s="99">
        <v>220</v>
      </c>
      <c r="G24" s="100"/>
      <c r="H24" s="100">
        <f t="shared" si="2"/>
        <v>0</v>
      </c>
      <c r="I24" s="72"/>
    </row>
    <row r="25" spans="1:9" ht="15" customHeight="1" x14ac:dyDescent="0.2">
      <c r="A25" s="73">
        <v>12</v>
      </c>
      <c r="B25" s="73" t="s">
        <v>299</v>
      </c>
      <c r="C25" s="75"/>
      <c r="D25" s="76" t="s">
        <v>168</v>
      </c>
      <c r="E25" s="74" t="s">
        <v>86</v>
      </c>
      <c r="F25" s="99">
        <f>F24</f>
        <v>220</v>
      </c>
      <c r="G25" s="100"/>
      <c r="H25" s="100">
        <f t="shared" si="2"/>
        <v>0</v>
      </c>
      <c r="I25" s="72"/>
    </row>
    <row r="26" spans="1:9" ht="15" customHeight="1" x14ac:dyDescent="0.2">
      <c r="A26" s="73">
        <v>13</v>
      </c>
      <c r="B26" s="73" t="s">
        <v>298</v>
      </c>
      <c r="C26" s="75"/>
      <c r="D26" s="76" t="s">
        <v>169</v>
      </c>
      <c r="E26" s="74" t="s">
        <v>86</v>
      </c>
      <c r="F26" s="99">
        <v>10</v>
      </c>
      <c r="G26" s="100"/>
      <c r="H26" s="100">
        <f t="shared" si="2"/>
        <v>0</v>
      </c>
      <c r="I26" s="72"/>
    </row>
    <row r="27" spans="1:9" ht="15" customHeight="1" x14ac:dyDescent="0.2">
      <c r="A27" s="73">
        <v>14</v>
      </c>
      <c r="B27" s="73" t="s">
        <v>299</v>
      </c>
      <c r="C27" s="75"/>
      <c r="D27" s="76" t="s">
        <v>170</v>
      </c>
      <c r="E27" s="74" t="s">
        <v>86</v>
      </c>
      <c r="F27" s="99">
        <f>F26</f>
        <v>10</v>
      </c>
      <c r="G27" s="100"/>
      <c r="H27" s="100">
        <f t="shared" si="2"/>
        <v>0</v>
      </c>
      <c r="I27" s="72"/>
    </row>
    <row r="28" spans="1:9" ht="15" customHeight="1" x14ac:dyDescent="0.2">
      <c r="A28" s="73">
        <v>15</v>
      </c>
      <c r="B28" s="73" t="s">
        <v>298</v>
      </c>
      <c r="C28" s="75"/>
      <c r="D28" s="76" t="s">
        <v>171</v>
      </c>
      <c r="E28" s="74" t="s">
        <v>86</v>
      </c>
      <c r="F28" s="99">
        <v>1973</v>
      </c>
      <c r="G28" s="100"/>
      <c r="H28" s="100">
        <f t="shared" si="2"/>
        <v>0</v>
      </c>
      <c r="I28" s="72"/>
    </row>
    <row r="29" spans="1:9" ht="15" customHeight="1" x14ac:dyDescent="0.2">
      <c r="A29" s="73">
        <v>16</v>
      </c>
      <c r="B29" s="73" t="s">
        <v>299</v>
      </c>
      <c r="C29" s="75"/>
      <c r="D29" s="76" t="s">
        <v>172</v>
      </c>
      <c r="E29" s="74" t="s">
        <v>86</v>
      </c>
      <c r="F29" s="99">
        <f>F28</f>
        <v>1973</v>
      </c>
      <c r="G29" s="100"/>
      <c r="H29" s="100">
        <f t="shared" si="2"/>
        <v>0</v>
      </c>
      <c r="I29" s="72"/>
    </row>
    <row r="30" spans="1:9" ht="15" customHeight="1" x14ac:dyDescent="0.2">
      <c r="A30" s="73">
        <v>17</v>
      </c>
      <c r="B30" s="73" t="s">
        <v>298</v>
      </c>
      <c r="C30" s="75"/>
      <c r="D30" s="76" t="s">
        <v>173</v>
      </c>
      <c r="E30" s="74" t="s">
        <v>86</v>
      </c>
      <c r="F30" s="99">
        <v>42</v>
      </c>
      <c r="G30" s="100"/>
      <c r="H30" s="100">
        <f t="shared" si="2"/>
        <v>0</v>
      </c>
      <c r="I30" s="72"/>
    </row>
    <row r="31" spans="1:9" ht="15" customHeight="1" x14ac:dyDescent="0.2">
      <c r="A31" s="73">
        <v>18</v>
      </c>
      <c r="B31" s="73" t="s">
        <v>299</v>
      </c>
      <c r="C31" s="75"/>
      <c r="D31" s="76" t="s">
        <v>174</v>
      </c>
      <c r="E31" s="74" t="s">
        <v>86</v>
      </c>
      <c r="F31" s="99">
        <f>F30</f>
        <v>42</v>
      </c>
      <c r="G31" s="100"/>
      <c r="H31" s="100">
        <f t="shared" si="2"/>
        <v>0</v>
      </c>
      <c r="I31" s="72"/>
    </row>
    <row r="32" spans="1:9" ht="15" customHeight="1" x14ac:dyDescent="0.2">
      <c r="A32" s="73">
        <v>19</v>
      </c>
      <c r="B32" s="73" t="s">
        <v>298</v>
      </c>
      <c r="C32" s="75"/>
      <c r="D32" s="76" t="s">
        <v>177</v>
      </c>
      <c r="E32" s="74" t="s">
        <v>86</v>
      </c>
      <c r="F32" s="99">
        <v>143</v>
      </c>
      <c r="G32" s="100"/>
      <c r="H32" s="100">
        <f t="shared" si="2"/>
        <v>0</v>
      </c>
      <c r="I32" s="72"/>
    </row>
    <row r="33" spans="1:9" ht="15" customHeight="1" x14ac:dyDescent="0.2">
      <c r="A33" s="73">
        <v>20</v>
      </c>
      <c r="B33" s="73" t="s">
        <v>299</v>
      </c>
      <c r="C33" s="75"/>
      <c r="D33" s="76" t="s">
        <v>178</v>
      </c>
      <c r="E33" s="74" t="s">
        <v>86</v>
      </c>
      <c r="F33" s="99">
        <f>F32</f>
        <v>143</v>
      </c>
      <c r="G33" s="100"/>
      <c r="H33" s="100">
        <f t="shared" si="2"/>
        <v>0</v>
      </c>
      <c r="I33" s="72"/>
    </row>
    <row r="34" spans="1:9" ht="15" customHeight="1" x14ac:dyDescent="0.2">
      <c r="A34" s="73">
        <v>21</v>
      </c>
      <c r="B34" s="73" t="s">
        <v>298</v>
      </c>
      <c r="C34" s="75"/>
      <c r="D34" s="76" t="s">
        <v>181</v>
      </c>
      <c r="E34" s="74" t="s">
        <v>86</v>
      </c>
      <c r="F34" s="99">
        <v>170</v>
      </c>
      <c r="G34" s="100"/>
      <c r="H34" s="100">
        <f t="shared" si="2"/>
        <v>0</v>
      </c>
      <c r="I34" s="72"/>
    </row>
    <row r="35" spans="1:9" ht="15" customHeight="1" x14ac:dyDescent="0.2">
      <c r="A35" s="73">
        <v>22</v>
      </c>
      <c r="B35" s="73" t="s">
        <v>299</v>
      </c>
      <c r="C35" s="75"/>
      <c r="D35" s="76" t="s">
        <v>182</v>
      </c>
      <c r="E35" s="74" t="s">
        <v>86</v>
      </c>
      <c r="F35" s="99">
        <f>F34</f>
        <v>170</v>
      </c>
      <c r="G35" s="100"/>
      <c r="H35" s="100">
        <f t="shared" si="2"/>
        <v>0</v>
      </c>
      <c r="I35" s="72"/>
    </row>
    <row r="36" spans="1:9" ht="15" customHeight="1" x14ac:dyDescent="0.2">
      <c r="A36" s="73">
        <v>23</v>
      </c>
      <c r="B36" s="73" t="s">
        <v>298</v>
      </c>
      <c r="C36" s="75"/>
      <c r="D36" s="76" t="s">
        <v>183</v>
      </c>
      <c r="E36" s="74" t="s">
        <v>86</v>
      </c>
      <c r="F36" s="99">
        <v>6</v>
      </c>
      <c r="G36" s="100"/>
      <c r="H36" s="100">
        <f t="shared" si="2"/>
        <v>0</v>
      </c>
      <c r="I36" s="72"/>
    </row>
    <row r="37" spans="1:9" ht="15" customHeight="1" x14ac:dyDescent="0.2">
      <c r="A37" s="73">
        <v>24</v>
      </c>
      <c r="B37" s="73" t="s">
        <v>299</v>
      </c>
      <c r="C37" s="75"/>
      <c r="D37" s="76" t="s">
        <v>184</v>
      </c>
      <c r="E37" s="74" t="s">
        <v>86</v>
      </c>
      <c r="F37" s="99">
        <f>F36</f>
        <v>6</v>
      </c>
      <c r="G37" s="100"/>
      <c r="H37" s="100">
        <f t="shared" si="2"/>
        <v>0</v>
      </c>
      <c r="I37" s="72"/>
    </row>
    <row r="38" spans="1:9" ht="15" customHeight="1" x14ac:dyDescent="0.2">
      <c r="A38" s="73">
        <v>25</v>
      </c>
      <c r="B38" s="73" t="s">
        <v>298</v>
      </c>
      <c r="C38" s="75"/>
      <c r="D38" s="76" t="s">
        <v>185</v>
      </c>
      <c r="E38" s="74" t="s">
        <v>86</v>
      </c>
      <c r="F38" s="99">
        <v>81</v>
      </c>
      <c r="G38" s="100"/>
      <c r="H38" s="100">
        <f t="shared" si="2"/>
        <v>0</v>
      </c>
      <c r="I38" s="72"/>
    </row>
    <row r="39" spans="1:9" ht="15" customHeight="1" x14ac:dyDescent="0.2">
      <c r="A39" s="73">
        <v>26</v>
      </c>
      <c r="B39" s="73" t="s">
        <v>299</v>
      </c>
      <c r="C39" s="75"/>
      <c r="D39" s="76" t="s">
        <v>186</v>
      </c>
      <c r="E39" s="74" t="s">
        <v>86</v>
      </c>
      <c r="F39" s="99">
        <f>F38</f>
        <v>81</v>
      </c>
      <c r="G39" s="100"/>
      <c r="H39" s="100">
        <f t="shared" si="2"/>
        <v>0</v>
      </c>
      <c r="I39" s="72"/>
    </row>
    <row r="40" spans="1:9" ht="15" customHeight="1" x14ac:dyDescent="0.2">
      <c r="A40" s="73">
        <v>27</v>
      </c>
      <c r="B40" s="73" t="s">
        <v>298</v>
      </c>
      <c r="C40" s="75"/>
      <c r="D40" s="76" t="s">
        <v>175</v>
      </c>
      <c r="E40" s="74" t="s">
        <v>86</v>
      </c>
      <c r="F40" s="99">
        <v>58</v>
      </c>
      <c r="G40" s="100"/>
      <c r="H40" s="100">
        <f t="shared" si="2"/>
        <v>0</v>
      </c>
      <c r="I40" s="72"/>
    </row>
    <row r="41" spans="1:9" ht="15" customHeight="1" x14ac:dyDescent="0.2">
      <c r="A41" s="73">
        <v>28</v>
      </c>
      <c r="B41" s="73" t="s">
        <v>299</v>
      </c>
      <c r="C41" s="75"/>
      <c r="D41" s="76" t="s">
        <v>176</v>
      </c>
      <c r="E41" s="74" t="s">
        <v>86</v>
      </c>
      <c r="F41" s="99">
        <f>F40</f>
        <v>58</v>
      </c>
      <c r="G41" s="100"/>
      <c r="H41" s="100">
        <f t="shared" si="2"/>
        <v>0</v>
      </c>
      <c r="I41" s="72"/>
    </row>
    <row r="42" spans="1:9" ht="24" x14ac:dyDescent="0.2">
      <c r="A42" s="73">
        <v>29</v>
      </c>
      <c r="B42" s="73" t="s">
        <v>298</v>
      </c>
      <c r="C42" s="75"/>
      <c r="D42" s="76" t="s">
        <v>187</v>
      </c>
      <c r="E42" s="74" t="s">
        <v>87</v>
      </c>
      <c r="F42" s="99">
        <v>1</v>
      </c>
      <c r="G42" s="100"/>
      <c r="H42" s="100">
        <f t="shared" si="2"/>
        <v>0</v>
      </c>
      <c r="I42" s="72"/>
    </row>
    <row r="43" spans="1:9" ht="24" x14ac:dyDescent="0.2">
      <c r="A43" s="73"/>
      <c r="B43" s="73"/>
      <c r="C43" s="75"/>
      <c r="D43" s="103" t="s">
        <v>141</v>
      </c>
      <c r="E43" s="74"/>
      <c r="F43" s="99"/>
      <c r="G43" s="100"/>
      <c r="H43" s="100"/>
      <c r="I43" s="72"/>
    </row>
    <row r="44" spans="1:9" s="80" customFormat="1" ht="23.1" customHeight="1" x14ac:dyDescent="0.2">
      <c r="A44" s="73"/>
      <c r="B44" s="78"/>
      <c r="C44" s="79"/>
      <c r="D44" s="79" t="s">
        <v>188</v>
      </c>
      <c r="E44" s="77"/>
      <c r="F44" s="97"/>
      <c r="G44" s="101"/>
      <c r="H44" s="100"/>
      <c r="I44" s="72"/>
    </row>
    <row r="45" spans="1:9" ht="15" customHeight="1" x14ac:dyDescent="0.2">
      <c r="A45" s="73">
        <v>30</v>
      </c>
      <c r="B45" s="73" t="s">
        <v>298</v>
      </c>
      <c r="C45" s="75"/>
      <c r="D45" s="76" t="s">
        <v>151</v>
      </c>
      <c r="E45" s="74" t="s">
        <v>87</v>
      </c>
      <c r="F45" s="99">
        <v>1</v>
      </c>
      <c r="G45" s="100"/>
      <c r="H45" s="100">
        <f t="shared" ref="H45:H48" si="3">F45*G45</f>
        <v>0</v>
      </c>
      <c r="I45" s="72"/>
    </row>
    <row r="46" spans="1:9" ht="15" customHeight="1" x14ac:dyDescent="0.2">
      <c r="A46" s="73">
        <v>31</v>
      </c>
      <c r="B46" s="73" t="s">
        <v>298</v>
      </c>
      <c r="C46" s="75"/>
      <c r="D46" s="76" t="s">
        <v>152</v>
      </c>
      <c r="E46" s="74" t="s">
        <v>87</v>
      </c>
      <c r="F46" s="99">
        <v>1</v>
      </c>
      <c r="G46" s="100"/>
      <c r="H46" s="100">
        <f t="shared" si="3"/>
        <v>0</v>
      </c>
      <c r="I46" s="72"/>
    </row>
    <row r="47" spans="1:9" ht="15" customHeight="1" x14ac:dyDescent="0.2">
      <c r="A47" s="73">
        <v>32</v>
      </c>
      <c r="B47" s="73" t="s">
        <v>298</v>
      </c>
      <c r="C47" s="75"/>
      <c r="D47" s="76" t="s">
        <v>189</v>
      </c>
      <c r="E47" s="74" t="s">
        <v>87</v>
      </c>
      <c r="F47" s="99">
        <v>1</v>
      </c>
      <c r="G47" s="100"/>
      <c r="H47" s="100">
        <f t="shared" si="3"/>
        <v>0</v>
      </c>
      <c r="I47" s="72"/>
    </row>
    <row r="48" spans="1:9" ht="15" customHeight="1" x14ac:dyDescent="0.2">
      <c r="A48" s="73">
        <v>33</v>
      </c>
      <c r="B48" s="73" t="s">
        <v>298</v>
      </c>
      <c r="C48" s="75"/>
      <c r="D48" s="76" t="s">
        <v>190</v>
      </c>
      <c r="E48" s="74" t="s">
        <v>87</v>
      </c>
      <c r="F48" s="99">
        <v>1</v>
      </c>
      <c r="G48" s="100"/>
      <c r="H48" s="100">
        <f t="shared" si="3"/>
        <v>0</v>
      </c>
      <c r="I48" s="72"/>
    </row>
    <row r="49" spans="1:9" s="80" customFormat="1" ht="23.1" customHeight="1" x14ac:dyDescent="0.2">
      <c r="A49" s="73"/>
      <c r="B49" s="78"/>
      <c r="C49" s="79"/>
      <c r="D49" s="79" t="s">
        <v>191</v>
      </c>
      <c r="E49" s="77"/>
      <c r="F49" s="97"/>
      <c r="G49" s="101"/>
      <c r="H49" s="100"/>
      <c r="I49" s="72"/>
    </row>
    <row r="50" spans="1:9" ht="15" customHeight="1" x14ac:dyDescent="0.2">
      <c r="A50" s="73">
        <v>34</v>
      </c>
      <c r="B50" s="73" t="s">
        <v>298</v>
      </c>
      <c r="C50" s="75"/>
      <c r="D50" s="76" t="s">
        <v>192</v>
      </c>
      <c r="E50" s="74" t="s">
        <v>193</v>
      </c>
      <c r="F50" s="99">
        <v>85</v>
      </c>
      <c r="G50" s="100"/>
      <c r="H50" s="100">
        <f t="shared" ref="H50:H53" si="4">F50*G50</f>
        <v>0</v>
      </c>
      <c r="I50" s="72"/>
    </row>
    <row r="51" spans="1:9" ht="15" customHeight="1" x14ac:dyDescent="0.2">
      <c r="A51" s="73">
        <v>35</v>
      </c>
      <c r="B51" s="73" t="s">
        <v>298</v>
      </c>
      <c r="C51" s="75"/>
      <c r="D51" s="76" t="s">
        <v>147</v>
      </c>
      <c r="E51" s="74" t="s">
        <v>193</v>
      </c>
      <c r="F51" s="99">
        <v>100</v>
      </c>
      <c r="G51" s="100"/>
      <c r="H51" s="100">
        <f t="shared" si="4"/>
        <v>0</v>
      </c>
      <c r="I51" s="72"/>
    </row>
    <row r="52" spans="1:9" ht="15" customHeight="1" x14ac:dyDescent="0.2">
      <c r="A52" s="73">
        <v>36</v>
      </c>
      <c r="B52" s="73" t="s">
        <v>298</v>
      </c>
      <c r="C52" s="75"/>
      <c r="D52" s="76" t="s">
        <v>148</v>
      </c>
      <c r="E52" s="74" t="s">
        <v>86</v>
      </c>
      <c r="F52" s="99">
        <v>510</v>
      </c>
      <c r="G52" s="100"/>
      <c r="H52" s="100">
        <f t="shared" si="4"/>
        <v>0</v>
      </c>
      <c r="I52" s="72"/>
    </row>
    <row r="53" spans="1:9" ht="15" customHeight="1" x14ac:dyDescent="0.2">
      <c r="A53" s="73">
        <v>37</v>
      </c>
      <c r="B53" s="73" t="s">
        <v>298</v>
      </c>
      <c r="C53" s="75"/>
      <c r="D53" s="76" t="s">
        <v>117</v>
      </c>
      <c r="E53" s="74" t="s">
        <v>85</v>
      </c>
      <c r="F53" s="99">
        <f>F12*250</f>
        <v>21250</v>
      </c>
      <c r="G53" s="100"/>
      <c r="H53" s="100">
        <f t="shared" si="4"/>
        <v>0</v>
      </c>
      <c r="I53" s="72"/>
    </row>
    <row r="54" spans="1:9" s="80" customFormat="1" ht="23.1" customHeight="1" x14ac:dyDescent="0.2">
      <c r="A54" s="73"/>
      <c r="B54" s="78"/>
      <c r="C54" s="79"/>
      <c r="D54" s="79" t="s">
        <v>194</v>
      </c>
      <c r="E54" s="77"/>
      <c r="F54" s="97"/>
      <c r="G54" s="101"/>
      <c r="H54" s="100"/>
      <c r="I54" s="72"/>
    </row>
    <row r="55" spans="1:9" ht="15" customHeight="1" x14ac:dyDescent="0.2">
      <c r="A55" s="73">
        <v>38</v>
      </c>
      <c r="B55" s="73" t="s">
        <v>299</v>
      </c>
      <c r="C55" s="75"/>
      <c r="D55" s="76" t="s">
        <v>195</v>
      </c>
      <c r="E55" s="74" t="s">
        <v>85</v>
      </c>
      <c r="F55" s="99">
        <f>F12*35</f>
        <v>2975</v>
      </c>
      <c r="G55" s="100"/>
      <c r="H55" s="100">
        <f t="shared" ref="H55:H57" si="5">F55*G55</f>
        <v>0</v>
      </c>
      <c r="I55" s="72"/>
    </row>
    <row r="56" spans="1:9" ht="15" customHeight="1" x14ac:dyDescent="0.2">
      <c r="A56" s="73">
        <v>39</v>
      </c>
      <c r="B56" s="73" t="s">
        <v>299</v>
      </c>
      <c r="C56" s="75"/>
      <c r="D56" s="76" t="s">
        <v>197</v>
      </c>
      <c r="E56" s="74" t="s">
        <v>86</v>
      </c>
      <c r="F56" s="99">
        <f>F18+F20+F22+F24+F26+F28+F30+F32+F34+F36+F38</f>
        <v>3152</v>
      </c>
      <c r="G56" s="100"/>
      <c r="H56" s="100">
        <f t="shared" si="5"/>
        <v>0</v>
      </c>
      <c r="I56" s="72"/>
    </row>
    <row r="57" spans="1:9" ht="15" customHeight="1" x14ac:dyDescent="0.2">
      <c r="A57" s="73">
        <v>40</v>
      </c>
      <c r="B57" s="73" t="s">
        <v>299</v>
      </c>
      <c r="C57" s="75"/>
      <c r="D57" s="76" t="s">
        <v>196</v>
      </c>
      <c r="E57" s="74" t="s">
        <v>86</v>
      </c>
      <c r="F57" s="99">
        <v>292</v>
      </c>
      <c r="G57" s="100"/>
      <c r="H57" s="100">
        <f t="shared" si="5"/>
        <v>0</v>
      </c>
      <c r="I57" s="72"/>
    </row>
    <row r="58" spans="1:9" s="80" customFormat="1" ht="23.1" customHeight="1" x14ac:dyDescent="0.2">
      <c r="A58" s="73"/>
      <c r="B58" s="78"/>
      <c r="C58" s="79"/>
      <c r="D58" s="79" t="s">
        <v>336</v>
      </c>
      <c r="E58" s="77"/>
      <c r="F58" s="97"/>
      <c r="G58" s="101"/>
      <c r="H58" s="100"/>
      <c r="I58" s="72"/>
    </row>
    <row r="59" spans="1:9" ht="15" customHeight="1" x14ac:dyDescent="0.2">
      <c r="A59" s="73">
        <v>41</v>
      </c>
      <c r="B59" s="73" t="s">
        <v>299</v>
      </c>
      <c r="C59" s="75"/>
      <c r="D59" s="76" t="s">
        <v>123</v>
      </c>
      <c r="E59" s="74" t="s">
        <v>86</v>
      </c>
      <c r="F59" s="99">
        <v>54</v>
      </c>
      <c r="G59" s="100"/>
      <c r="H59" s="100">
        <f t="shared" ref="H59:H63" si="6">F59*G59</f>
        <v>0</v>
      </c>
      <c r="I59" s="72"/>
    </row>
    <row r="60" spans="1:9" ht="15" customHeight="1" x14ac:dyDescent="0.2">
      <c r="A60" s="73">
        <v>42</v>
      </c>
      <c r="B60" s="73" t="s">
        <v>298</v>
      </c>
      <c r="C60" s="75"/>
      <c r="D60" s="76" t="s">
        <v>138</v>
      </c>
      <c r="E60" s="74" t="s">
        <v>86</v>
      </c>
      <c r="F60" s="99">
        <v>27</v>
      </c>
      <c r="G60" s="100"/>
      <c r="H60" s="100">
        <f t="shared" si="6"/>
        <v>0</v>
      </c>
      <c r="I60" s="72"/>
    </row>
    <row r="61" spans="1:9" ht="15" customHeight="1" x14ac:dyDescent="0.2">
      <c r="A61" s="73">
        <v>43</v>
      </c>
      <c r="B61" s="73" t="s">
        <v>299</v>
      </c>
      <c r="C61" s="75"/>
      <c r="D61" s="76" t="s">
        <v>140</v>
      </c>
      <c r="E61" s="74" t="s">
        <v>86</v>
      </c>
      <c r="F61" s="99">
        <f>F60</f>
        <v>27</v>
      </c>
      <c r="G61" s="100"/>
      <c r="H61" s="100">
        <f t="shared" si="6"/>
        <v>0</v>
      </c>
      <c r="I61" s="72"/>
    </row>
    <row r="62" spans="1:9" ht="15" customHeight="1" x14ac:dyDescent="0.2">
      <c r="A62" s="73">
        <v>44</v>
      </c>
      <c r="B62" s="73" t="s">
        <v>298</v>
      </c>
      <c r="C62" s="75"/>
      <c r="D62" s="76" t="s">
        <v>142</v>
      </c>
      <c r="E62" s="74" t="s">
        <v>144</v>
      </c>
      <c r="F62" s="99">
        <v>118</v>
      </c>
      <c r="G62" s="100"/>
      <c r="H62" s="100">
        <f t="shared" si="6"/>
        <v>0</v>
      </c>
      <c r="I62" s="72"/>
    </row>
    <row r="63" spans="1:9" ht="15" customHeight="1" x14ac:dyDescent="0.2">
      <c r="A63" s="73">
        <v>45</v>
      </c>
      <c r="B63" s="73" t="s">
        <v>299</v>
      </c>
      <c r="C63" s="75"/>
      <c r="D63" s="76" t="s">
        <v>145</v>
      </c>
      <c r="E63" s="74" t="s">
        <v>87</v>
      </c>
      <c r="F63" s="99">
        <v>1</v>
      </c>
      <c r="G63" s="100"/>
      <c r="H63" s="100">
        <f t="shared" si="6"/>
        <v>0</v>
      </c>
      <c r="I63" s="72"/>
    </row>
    <row r="64" spans="1:9" s="80" customFormat="1" ht="22.9" customHeight="1" x14ac:dyDescent="0.2">
      <c r="A64" s="73"/>
      <c r="B64" s="78"/>
      <c r="C64" s="79"/>
      <c r="D64" s="79" t="s">
        <v>90</v>
      </c>
      <c r="E64" s="77"/>
      <c r="F64" s="98"/>
      <c r="G64" s="101"/>
      <c r="H64" s="102"/>
      <c r="I64" s="72"/>
    </row>
    <row r="65" spans="1:9" ht="15" customHeight="1" x14ac:dyDescent="0.2">
      <c r="A65" s="73">
        <v>46</v>
      </c>
      <c r="B65" s="73" t="s">
        <v>299</v>
      </c>
      <c r="C65" s="75"/>
      <c r="D65" s="76" t="s">
        <v>91</v>
      </c>
      <c r="E65" s="74" t="s">
        <v>87</v>
      </c>
      <c r="F65" s="99">
        <v>1</v>
      </c>
      <c r="G65" s="100"/>
      <c r="H65" s="100">
        <f t="shared" ref="H65:H69" si="7">F65*G65</f>
        <v>0</v>
      </c>
      <c r="I65" s="72"/>
    </row>
    <row r="66" spans="1:9" ht="15" customHeight="1" x14ac:dyDescent="0.2">
      <c r="A66" s="73">
        <v>47</v>
      </c>
      <c r="B66" s="73" t="s">
        <v>299</v>
      </c>
      <c r="C66" s="75"/>
      <c r="D66" s="76" t="s">
        <v>98</v>
      </c>
      <c r="E66" s="74" t="s">
        <v>87</v>
      </c>
      <c r="F66" s="99">
        <v>1</v>
      </c>
      <c r="G66" s="100"/>
      <c r="H66" s="100">
        <f t="shared" si="7"/>
        <v>0</v>
      </c>
      <c r="I66" s="72"/>
    </row>
    <row r="67" spans="1:9" ht="15" customHeight="1" x14ac:dyDescent="0.2">
      <c r="A67" s="73">
        <v>48</v>
      </c>
      <c r="B67" s="73" t="s">
        <v>299</v>
      </c>
      <c r="C67" s="75"/>
      <c r="D67" s="76" t="s">
        <v>92</v>
      </c>
      <c r="E67" s="74" t="s">
        <v>292</v>
      </c>
      <c r="F67" s="99">
        <v>80</v>
      </c>
      <c r="G67" s="100"/>
      <c r="H67" s="100">
        <f t="shared" si="7"/>
        <v>0</v>
      </c>
      <c r="I67" s="72"/>
    </row>
    <row r="68" spans="1:9" ht="15" customHeight="1" x14ac:dyDescent="0.2">
      <c r="A68" s="73">
        <v>49</v>
      </c>
      <c r="B68" s="73" t="s">
        <v>299</v>
      </c>
      <c r="C68" s="75"/>
      <c r="D68" s="76" t="s">
        <v>290</v>
      </c>
      <c r="E68" s="74" t="s">
        <v>292</v>
      </c>
      <c r="F68" s="99">
        <v>30</v>
      </c>
      <c r="G68" s="100"/>
      <c r="H68" s="100">
        <f t="shared" si="7"/>
        <v>0</v>
      </c>
      <c r="I68" s="72"/>
    </row>
    <row r="69" spans="1:9" ht="15" customHeight="1" x14ac:dyDescent="0.2">
      <c r="A69" s="73">
        <v>50</v>
      </c>
      <c r="B69" s="73" t="s">
        <v>299</v>
      </c>
      <c r="C69" s="75"/>
      <c r="D69" s="76" t="s">
        <v>93</v>
      </c>
      <c r="E69" s="74" t="s">
        <v>292</v>
      </c>
      <c r="F69" s="99">
        <v>160</v>
      </c>
      <c r="G69" s="100"/>
      <c r="H69" s="100">
        <f t="shared" si="7"/>
        <v>0</v>
      </c>
      <c r="I69" s="72"/>
    </row>
    <row r="70" spans="1:9" ht="15" customHeight="1" x14ac:dyDescent="0.2">
      <c r="A70" s="73">
        <v>51</v>
      </c>
      <c r="B70" s="73" t="s">
        <v>299</v>
      </c>
      <c r="C70" s="75"/>
      <c r="D70" s="76" t="s">
        <v>95</v>
      </c>
      <c r="E70" s="74" t="s">
        <v>292</v>
      </c>
      <c r="F70" s="99">
        <v>60</v>
      </c>
      <c r="G70" s="100"/>
      <c r="H70" s="100">
        <f t="shared" ref="H70" si="8">F70*G70</f>
        <v>0</v>
      </c>
      <c r="I70" s="72"/>
    </row>
    <row r="71" spans="1:9" ht="15" customHeight="1" x14ac:dyDescent="0.2">
      <c r="A71" s="73">
        <v>52</v>
      </c>
      <c r="B71" s="73" t="s">
        <v>298</v>
      </c>
      <c r="C71" s="75"/>
      <c r="D71" s="76" t="s">
        <v>94</v>
      </c>
      <c r="E71" s="74" t="s">
        <v>89</v>
      </c>
      <c r="F71" s="99">
        <v>5</v>
      </c>
      <c r="G71" s="100">
        <f>SUM(H12:H70)</f>
        <v>0</v>
      </c>
      <c r="H71" s="100">
        <f>F71*G71/100</f>
        <v>0</v>
      </c>
      <c r="I71" s="72"/>
    </row>
    <row r="72" spans="1:9" s="80" customFormat="1" ht="22.9" customHeight="1" x14ac:dyDescent="0.2">
      <c r="A72" s="73"/>
      <c r="B72" s="78"/>
      <c r="C72" s="79"/>
      <c r="D72" s="79" t="s">
        <v>96</v>
      </c>
      <c r="E72" s="77"/>
      <c r="F72" s="98"/>
      <c r="G72" s="101"/>
      <c r="H72" s="102">
        <f>SUM(H12:H71)</f>
        <v>0</v>
      </c>
      <c r="I72" s="72"/>
    </row>
  </sheetData>
  <mergeCells count="2">
    <mergeCell ref="C6:I6"/>
    <mergeCell ref="C7:I7"/>
  </mergeCells>
  <pageMargins left="0.39370078740157483" right="0.39370078740157483" top="0.39370078740157483" bottom="0.39370078740157483" header="0" footer="0"/>
  <pageSetup paperSize="9" scale="66" fitToHeight="100" orientation="portrait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3802F0-F6B5-480B-9107-397290E21E55}">
  <sheetPr>
    <pageSetUpPr fitToPage="1"/>
  </sheetPr>
  <dimension ref="A1:I77"/>
  <sheetViews>
    <sheetView showGridLines="0" tabSelected="1" zoomScale="130" zoomScaleNormal="130" workbookViewId="0"/>
  </sheetViews>
  <sheetFormatPr defaultColWidth="9.33203125" defaultRowHeight="11.25" x14ac:dyDescent="0.2"/>
  <cols>
    <col min="1" max="1" width="6.1640625" style="69" customWidth="1"/>
    <col min="2" max="2" width="4.33203125" style="69" customWidth="1"/>
    <col min="3" max="3" width="15.33203125" style="69" customWidth="1"/>
    <col min="4" max="4" width="80" style="69" customWidth="1"/>
    <col min="5" max="5" width="7.5" style="69" customWidth="1"/>
    <col min="6" max="6" width="11.5" style="84" customWidth="1"/>
    <col min="7" max="7" width="17.6640625" style="69" customWidth="1"/>
    <col min="8" max="8" width="18.33203125" style="69" customWidth="1"/>
    <col min="9" max="9" width="19.1640625" style="70" customWidth="1"/>
    <col min="10" max="10" width="12.33203125" style="69" customWidth="1"/>
    <col min="11" max="42" width="6.83203125" style="69" customWidth="1"/>
    <col min="43" max="16384" width="9.33203125" style="69"/>
  </cols>
  <sheetData>
    <row r="1" spans="1:9" ht="24.95" customHeight="1" x14ac:dyDescent="0.2">
      <c r="A1" s="68" t="s">
        <v>343</v>
      </c>
    </row>
    <row r="2" spans="1:9" ht="6.95" customHeight="1" x14ac:dyDescent="0.2">
      <c r="A2" s="88" t="s">
        <v>294</v>
      </c>
    </row>
    <row r="3" spans="1:9" s="96" customFormat="1" ht="18" customHeight="1" x14ac:dyDescent="0.2">
      <c r="A3" s="91" t="s">
        <v>12</v>
      </c>
      <c r="B3" s="92"/>
      <c r="C3" s="92" t="s">
        <v>99</v>
      </c>
      <c r="D3" s="93"/>
      <c r="E3" s="93"/>
      <c r="F3" s="94"/>
      <c r="G3" s="93"/>
      <c r="H3" s="93"/>
      <c r="I3" s="95"/>
    </row>
    <row r="4" spans="1:9" ht="12" customHeight="1" x14ac:dyDescent="0.2">
      <c r="A4" s="89"/>
      <c r="B4" s="90"/>
      <c r="C4" s="90"/>
      <c r="D4" s="1"/>
      <c r="E4" s="67"/>
      <c r="F4" s="85"/>
      <c r="G4" s="1"/>
      <c r="H4" s="1"/>
      <c r="I4" s="71"/>
    </row>
    <row r="5" spans="1:9" s="96" customFormat="1" ht="18" customHeight="1" x14ac:dyDescent="0.2">
      <c r="A5" s="91" t="s">
        <v>79</v>
      </c>
      <c r="B5" s="92"/>
      <c r="C5" s="92" t="s">
        <v>100</v>
      </c>
      <c r="D5" s="93"/>
      <c r="E5" s="93"/>
      <c r="F5" s="94"/>
      <c r="G5" s="93"/>
      <c r="H5" s="93"/>
      <c r="I5" s="95"/>
    </row>
    <row r="6" spans="1:9" ht="16.5" customHeight="1" x14ac:dyDescent="0.2">
      <c r="A6" s="91" t="s">
        <v>101</v>
      </c>
      <c r="B6" s="1"/>
      <c r="C6" s="139" t="s">
        <v>297</v>
      </c>
      <c r="D6" s="139"/>
      <c r="E6" s="139"/>
      <c r="F6" s="139"/>
      <c r="G6" s="139"/>
      <c r="H6" s="139"/>
      <c r="I6" s="139"/>
    </row>
    <row r="7" spans="1:9" ht="16.5" customHeight="1" x14ac:dyDescent="0.2">
      <c r="A7" s="91"/>
      <c r="B7" s="1"/>
      <c r="C7" s="139"/>
      <c r="D7" s="139"/>
      <c r="E7" s="139"/>
      <c r="F7" s="139"/>
      <c r="G7" s="139"/>
      <c r="H7" s="139"/>
      <c r="I7" s="139"/>
    </row>
    <row r="9" spans="1:9" s="83" customFormat="1" ht="29.25" customHeight="1" x14ac:dyDescent="0.2">
      <c r="A9" s="81" t="s">
        <v>81</v>
      </c>
      <c r="B9" s="81" t="s">
        <v>54</v>
      </c>
      <c r="C9" s="81" t="s">
        <v>50</v>
      </c>
      <c r="D9" s="81" t="s">
        <v>51</v>
      </c>
      <c r="E9" s="82" t="s">
        <v>82</v>
      </c>
      <c r="F9" s="86" t="s">
        <v>83</v>
      </c>
      <c r="G9" s="81" t="s">
        <v>84</v>
      </c>
      <c r="H9" s="81" t="s">
        <v>80</v>
      </c>
      <c r="I9" s="81" t="s">
        <v>88</v>
      </c>
    </row>
    <row r="10" spans="1:9" s="83" customFormat="1" ht="23.1" customHeight="1" x14ac:dyDescent="0.2">
      <c r="A10" s="104"/>
      <c r="B10" s="81"/>
      <c r="C10" s="81"/>
      <c r="D10" s="79" t="s">
        <v>324</v>
      </c>
      <c r="E10" s="82"/>
      <c r="F10" s="86"/>
      <c r="G10" s="81"/>
      <c r="H10" s="81"/>
      <c r="I10" s="81"/>
    </row>
    <row r="11" spans="1:9" s="80" customFormat="1" ht="23.1" customHeight="1" x14ac:dyDescent="0.2">
      <c r="A11" s="104"/>
      <c r="B11" s="78"/>
      <c r="C11" s="79"/>
      <c r="D11" s="79" t="s">
        <v>332</v>
      </c>
      <c r="E11" s="77"/>
      <c r="F11" s="97"/>
      <c r="G11" s="101"/>
      <c r="H11" s="100"/>
      <c r="I11" s="72"/>
    </row>
    <row r="12" spans="1:9" ht="15" customHeight="1" x14ac:dyDescent="0.2">
      <c r="A12" s="73">
        <v>1</v>
      </c>
      <c r="B12" s="73" t="s">
        <v>298</v>
      </c>
      <c r="C12" s="75"/>
      <c r="D12" s="76" t="s">
        <v>333</v>
      </c>
      <c r="E12" s="74" t="s">
        <v>86</v>
      </c>
      <c r="F12" s="99">
        <v>3</v>
      </c>
      <c r="G12" s="100"/>
      <c r="H12" s="100">
        <f t="shared" ref="H12:H13" si="0">F12*G12</f>
        <v>0</v>
      </c>
      <c r="I12" s="72"/>
    </row>
    <row r="13" spans="1:9" ht="15" customHeight="1" x14ac:dyDescent="0.2">
      <c r="A13" s="73">
        <v>2</v>
      </c>
      <c r="B13" s="73" t="s">
        <v>299</v>
      </c>
      <c r="C13" s="75"/>
      <c r="D13" s="76" t="s">
        <v>109</v>
      </c>
      <c r="E13" s="74" t="s">
        <v>86</v>
      </c>
      <c r="F13" s="99">
        <f>F12</f>
        <v>3</v>
      </c>
      <c r="G13" s="100"/>
      <c r="H13" s="100">
        <f t="shared" si="0"/>
        <v>0</v>
      </c>
      <c r="I13" s="72"/>
    </row>
    <row r="14" spans="1:9" s="80" customFormat="1" ht="23.1" customHeight="1" x14ac:dyDescent="0.2">
      <c r="A14" s="73"/>
      <c r="B14" s="78"/>
      <c r="C14" s="79"/>
      <c r="D14" s="79" t="s">
        <v>325</v>
      </c>
      <c r="E14" s="77"/>
      <c r="F14" s="97"/>
      <c r="G14" s="101"/>
      <c r="H14" s="100"/>
      <c r="I14" s="72"/>
    </row>
    <row r="15" spans="1:9" ht="15" customHeight="1" x14ac:dyDescent="0.2">
      <c r="A15" s="73">
        <v>3</v>
      </c>
      <c r="B15" s="73" t="s">
        <v>298</v>
      </c>
      <c r="C15" s="75"/>
      <c r="D15" s="76" t="s">
        <v>111</v>
      </c>
      <c r="E15" s="74" t="s">
        <v>85</v>
      </c>
      <c r="F15" s="99">
        <v>141</v>
      </c>
      <c r="G15" s="100"/>
      <c r="H15" s="100">
        <f t="shared" ref="H15" si="1">F15*G15</f>
        <v>0</v>
      </c>
      <c r="I15" s="72"/>
    </row>
    <row r="16" spans="1:9" ht="15" customHeight="1" x14ac:dyDescent="0.2">
      <c r="A16" s="73">
        <v>4</v>
      </c>
      <c r="B16" s="73" t="s">
        <v>299</v>
      </c>
      <c r="C16" s="75"/>
      <c r="D16" s="76" t="s">
        <v>110</v>
      </c>
      <c r="E16" s="74" t="s">
        <v>85</v>
      </c>
      <c r="F16" s="99">
        <f>F15</f>
        <v>141</v>
      </c>
      <c r="G16" s="100"/>
      <c r="H16" s="100">
        <f t="shared" ref="H16:H17" si="2">F16*G16</f>
        <v>0</v>
      </c>
      <c r="I16" s="72"/>
    </row>
    <row r="17" spans="1:9" ht="15" customHeight="1" x14ac:dyDescent="0.2">
      <c r="A17" s="73">
        <v>5</v>
      </c>
      <c r="B17" s="73" t="s">
        <v>298</v>
      </c>
      <c r="C17" s="75"/>
      <c r="D17" s="76" t="s">
        <v>112</v>
      </c>
      <c r="E17" s="74" t="s">
        <v>85</v>
      </c>
      <c r="F17" s="99">
        <v>40</v>
      </c>
      <c r="G17" s="100"/>
      <c r="H17" s="100">
        <f t="shared" si="2"/>
        <v>0</v>
      </c>
      <c r="I17" s="72"/>
    </row>
    <row r="18" spans="1:9" ht="15" customHeight="1" x14ac:dyDescent="0.2">
      <c r="A18" s="73">
        <v>6</v>
      </c>
      <c r="B18" s="73" t="s">
        <v>299</v>
      </c>
      <c r="C18" s="75"/>
      <c r="D18" s="76" t="s">
        <v>113</v>
      </c>
      <c r="E18" s="74" t="s">
        <v>85</v>
      </c>
      <c r="F18" s="99">
        <f>F17</f>
        <v>40</v>
      </c>
      <c r="G18" s="100"/>
      <c r="H18" s="100">
        <f t="shared" ref="H18:H24" si="3">F18*G18</f>
        <v>0</v>
      </c>
      <c r="I18" s="72"/>
    </row>
    <row r="19" spans="1:9" ht="15" customHeight="1" x14ac:dyDescent="0.2">
      <c r="A19" s="73">
        <v>7</v>
      </c>
      <c r="B19" s="73" t="s">
        <v>298</v>
      </c>
      <c r="C19" s="75"/>
      <c r="D19" s="76" t="s">
        <v>114</v>
      </c>
      <c r="E19" s="74" t="s">
        <v>85</v>
      </c>
      <c r="F19" s="99">
        <v>210</v>
      </c>
      <c r="G19" s="100"/>
      <c r="H19" s="100">
        <f t="shared" si="3"/>
        <v>0</v>
      </c>
      <c r="I19" s="72"/>
    </row>
    <row r="20" spans="1:9" ht="15" customHeight="1" x14ac:dyDescent="0.2">
      <c r="A20" s="73">
        <v>8</v>
      </c>
      <c r="B20" s="73" t="s">
        <v>299</v>
      </c>
      <c r="C20" s="75"/>
      <c r="D20" s="76" t="s">
        <v>115</v>
      </c>
      <c r="E20" s="74" t="s">
        <v>85</v>
      </c>
      <c r="F20" s="99">
        <f>F19</f>
        <v>210</v>
      </c>
      <c r="G20" s="100"/>
      <c r="H20" s="100">
        <f t="shared" si="3"/>
        <v>0</v>
      </c>
      <c r="I20" s="72"/>
    </row>
    <row r="21" spans="1:9" ht="15" customHeight="1" x14ac:dyDescent="0.2">
      <c r="A21" s="73">
        <v>9</v>
      </c>
      <c r="B21" s="73" t="s">
        <v>298</v>
      </c>
      <c r="C21" s="75"/>
      <c r="D21" s="76" t="s">
        <v>117</v>
      </c>
      <c r="E21" s="74" t="s">
        <v>85</v>
      </c>
      <c r="F21" s="99">
        <v>300</v>
      </c>
      <c r="G21" s="100"/>
      <c r="H21" s="100">
        <f t="shared" si="3"/>
        <v>0</v>
      </c>
      <c r="I21" s="72"/>
    </row>
    <row r="22" spans="1:9" ht="15" customHeight="1" x14ac:dyDescent="0.2">
      <c r="A22" s="73">
        <v>10</v>
      </c>
      <c r="B22" s="73" t="s">
        <v>298</v>
      </c>
      <c r="C22" s="75"/>
      <c r="D22" s="76" t="s">
        <v>233</v>
      </c>
      <c r="E22" s="74" t="s">
        <v>85</v>
      </c>
      <c r="F22" s="99">
        <v>250</v>
      </c>
      <c r="G22" s="100"/>
      <c r="H22" s="100">
        <f t="shared" si="3"/>
        <v>0</v>
      </c>
      <c r="I22" s="72"/>
    </row>
    <row r="23" spans="1:9" ht="15" customHeight="1" x14ac:dyDescent="0.2">
      <c r="A23" s="73">
        <v>11</v>
      </c>
      <c r="B23" s="73" t="s">
        <v>298</v>
      </c>
      <c r="C23" s="75"/>
      <c r="D23" s="76" t="s">
        <v>334</v>
      </c>
      <c r="E23" s="74" t="s">
        <v>87</v>
      </c>
      <c r="F23" s="99">
        <v>1</v>
      </c>
      <c r="G23" s="100"/>
      <c r="H23" s="100">
        <f t="shared" si="3"/>
        <v>0</v>
      </c>
      <c r="I23" s="72"/>
    </row>
    <row r="24" spans="1:9" ht="15" customHeight="1" x14ac:dyDescent="0.2">
      <c r="A24" s="73">
        <v>12</v>
      </c>
      <c r="B24" s="73" t="s">
        <v>299</v>
      </c>
      <c r="C24" s="75"/>
      <c r="D24" s="76" t="s">
        <v>116</v>
      </c>
      <c r="E24" s="74" t="s">
        <v>87</v>
      </c>
      <c r="F24" s="99">
        <v>1</v>
      </c>
      <c r="G24" s="100"/>
      <c r="H24" s="100">
        <f t="shared" si="3"/>
        <v>0</v>
      </c>
      <c r="I24" s="72"/>
    </row>
    <row r="25" spans="1:9" ht="36" x14ac:dyDescent="0.2">
      <c r="A25" s="73"/>
      <c r="B25" s="73"/>
      <c r="C25" s="75"/>
      <c r="D25" s="87" t="s">
        <v>126</v>
      </c>
      <c r="E25" s="74"/>
      <c r="F25" s="99"/>
      <c r="G25" s="100"/>
      <c r="H25" s="100"/>
      <c r="I25" s="72"/>
    </row>
    <row r="26" spans="1:9" s="80" customFormat="1" ht="23.1" customHeight="1" x14ac:dyDescent="0.2">
      <c r="A26" s="73"/>
      <c r="B26" s="78"/>
      <c r="C26" s="79"/>
      <c r="D26" s="79" t="s">
        <v>326</v>
      </c>
      <c r="E26" s="77"/>
      <c r="F26" s="97"/>
      <c r="G26" s="101"/>
      <c r="H26" s="100"/>
      <c r="I26" s="72"/>
    </row>
    <row r="27" spans="1:9" ht="15" customHeight="1" x14ac:dyDescent="0.2">
      <c r="A27" s="73">
        <v>13</v>
      </c>
      <c r="B27" s="73" t="s">
        <v>298</v>
      </c>
      <c r="C27" s="75"/>
      <c r="D27" s="76" t="s">
        <v>118</v>
      </c>
      <c r="E27" s="74" t="s">
        <v>86</v>
      </c>
      <c r="F27" s="99">
        <v>88</v>
      </c>
      <c r="G27" s="100"/>
      <c r="H27" s="100">
        <f t="shared" ref="H27:H29" si="4">F27*G27</f>
        <v>0</v>
      </c>
      <c r="I27" s="72"/>
    </row>
    <row r="28" spans="1:9" ht="15" customHeight="1" x14ac:dyDescent="0.2">
      <c r="A28" s="73">
        <v>14</v>
      </c>
      <c r="B28" s="73" t="s">
        <v>298</v>
      </c>
      <c r="C28" s="75"/>
      <c r="D28" s="76" t="s">
        <v>120</v>
      </c>
      <c r="E28" s="74" t="s">
        <v>86</v>
      </c>
      <c r="F28" s="99">
        <v>51</v>
      </c>
      <c r="G28" s="100"/>
      <c r="H28" s="100">
        <f t="shared" si="4"/>
        <v>0</v>
      </c>
      <c r="I28" s="72"/>
    </row>
    <row r="29" spans="1:9" ht="15" customHeight="1" x14ac:dyDescent="0.2">
      <c r="A29" s="73">
        <v>15</v>
      </c>
      <c r="B29" s="73" t="s">
        <v>298</v>
      </c>
      <c r="C29" s="75"/>
      <c r="D29" s="76" t="s">
        <v>122</v>
      </c>
      <c r="E29" s="74" t="s">
        <v>86</v>
      </c>
      <c r="F29" s="99">
        <v>28</v>
      </c>
      <c r="G29" s="100"/>
      <c r="H29" s="100">
        <f t="shared" si="4"/>
        <v>0</v>
      </c>
      <c r="I29" s="72"/>
    </row>
    <row r="30" spans="1:9" ht="15" customHeight="1" x14ac:dyDescent="0.2">
      <c r="A30" s="73">
        <v>16</v>
      </c>
      <c r="B30" s="73" t="s">
        <v>299</v>
      </c>
      <c r="C30" s="75"/>
      <c r="D30" s="76" t="s">
        <v>124</v>
      </c>
      <c r="E30" s="74" t="s">
        <v>86</v>
      </c>
      <c r="F30" s="99">
        <f>SUM(F27:F29)</f>
        <v>167</v>
      </c>
      <c r="G30" s="100"/>
      <c r="H30" s="100">
        <f t="shared" ref="H30" si="5">F30*G30</f>
        <v>0</v>
      </c>
      <c r="I30" s="72"/>
    </row>
    <row r="31" spans="1:9" ht="24" x14ac:dyDescent="0.2">
      <c r="A31" s="73"/>
      <c r="B31" s="73"/>
      <c r="C31" s="75"/>
      <c r="D31" s="87" t="s">
        <v>125</v>
      </c>
      <c r="E31" s="74"/>
      <c r="F31" s="99"/>
      <c r="G31" s="100"/>
      <c r="H31" s="100"/>
      <c r="I31" s="72"/>
    </row>
    <row r="32" spans="1:9" s="80" customFormat="1" ht="23.1" customHeight="1" x14ac:dyDescent="0.2">
      <c r="A32" s="73"/>
      <c r="B32" s="78"/>
      <c r="C32" s="79"/>
      <c r="D32" s="79" t="s">
        <v>327</v>
      </c>
      <c r="E32" s="77"/>
      <c r="F32" s="97"/>
      <c r="G32" s="101"/>
      <c r="H32" s="100"/>
      <c r="I32" s="72"/>
    </row>
    <row r="33" spans="1:9" s="80" customFormat="1" ht="15" customHeight="1" x14ac:dyDescent="0.2">
      <c r="A33" s="73">
        <v>17</v>
      </c>
      <c r="B33" s="73" t="s">
        <v>298</v>
      </c>
      <c r="C33" s="75"/>
      <c r="D33" s="76" t="s">
        <v>161</v>
      </c>
      <c r="E33" s="74" t="s">
        <v>86</v>
      </c>
      <c r="F33" s="99">
        <v>3</v>
      </c>
      <c r="G33" s="100"/>
      <c r="H33" s="100">
        <f t="shared" ref="H33:H34" si="6">F33*G33</f>
        <v>0</v>
      </c>
      <c r="I33" s="72"/>
    </row>
    <row r="34" spans="1:9" s="80" customFormat="1" ht="15" customHeight="1" x14ac:dyDescent="0.2">
      <c r="A34" s="73">
        <v>18</v>
      </c>
      <c r="B34" s="73" t="s">
        <v>299</v>
      </c>
      <c r="C34" s="75"/>
      <c r="D34" s="76" t="s">
        <v>162</v>
      </c>
      <c r="E34" s="74" t="s">
        <v>86</v>
      </c>
      <c r="F34" s="99">
        <f>F33</f>
        <v>3</v>
      </c>
      <c r="G34" s="100"/>
      <c r="H34" s="100">
        <f t="shared" si="6"/>
        <v>0</v>
      </c>
      <c r="I34" s="72"/>
    </row>
    <row r="35" spans="1:9" ht="15" customHeight="1" x14ac:dyDescent="0.2">
      <c r="A35" s="73">
        <v>19</v>
      </c>
      <c r="B35" s="73" t="s">
        <v>298</v>
      </c>
      <c r="C35" s="75"/>
      <c r="D35" s="76" t="s">
        <v>127</v>
      </c>
      <c r="E35" s="74" t="s">
        <v>86</v>
      </c>
      <c r="F35" s="99">
        <v>15</v>
      </c>
      <c r="G35" s="100"/>
      <c r="H35" s="100">
        <f t="shared" ref="H35:H41" si="7">F35*G35</f>
        <v>0</v>
      </c>
      <c r="I35" s="72"/>
    </row>
    <row r="36" spans="1:9" ht="15" customHeight="1" x14ac:dyDescent="0.2">
      <c r="A36" s="73">
        <v>20</v>
      </c>
      <c r="B36" s="73" t="s">
        <v>299</v>
      </c>
      <c r="C36" s="75"/>
      <c r="D36" s="76" t="s">
        <v>128</v>
      </c>
      <c r="E36" s="74" t="s">
        <v>86</v>
      </c>
      <c r="F36" s="99">
        <f>F35</f>
        <v>15</v>
      </c>
      <c r="G36" s="100"/>
      <c r="H36" s="100">
        <f t="shared" si="7"/>
        <v>0</v>
      </c>
      <c r="I36" s="72"/>
    </row>
    <row r="37" spans="1:9" ht="15" customHeight="1" x14ac:dyDescent="0.2">
      <c r="A37" s="73">
        <v>21</v>
      </c>
      <c r="B37" s="73" t="s">
        <v>298</v>
      </c>
      <c r="C37" s="75"/>
      <c r="D37" s="76" t="s">
        <v>177</v>
      </c>
      <c r="E37" s="74" t="s">
        <v>86</v>
      </c>
      <c r="F37" s="99">
        <v>11</v>
      </c>
      <c r="G37" s="100"/>
      <c r="H37" s="100">
        <f t="shared" si="7"/>
        <v>0</v>
      </c>
      <c r="I37" s="72"/>
    </row>
    <row r="38" spans="1:9" ht="15" customHeight="1" x14ac:dyDescent="0.2">
      <c r="A38" s="73">
        <v>22</v>
      </c>
      <c r="B38" s="73" t="s">
        <v>299</v>
      </c>
      <c r="C38" s="75"/>
      <c r="D38" s="76" t="s">
        <v>178</v>
      </c>
      <c r="E38" s="74" t="s">
        <v>86</v>
      </c>
      <c r="F38" s="99">
        <f>F37</f>
        <v>11</v>
      </c>
      <c r="G38" s="100"/>
      <c r="H38" s="100">
        <f t="shared" si="7"/>
        <v>0</v>
      </c>
      <c r="I38" s="72"/>
    </row>
    <row r="39" spans="1:9" ht="15" customHeight="1" x14ac:dyDescent="0.2">
      <c r="A39" s="73">
        <v>23</v>
      </c>
      <c r="B39" s="73" t="s">
        <v>298</v>
      </c>
      <c r="C39" s="75"/>
      <c r="D39" s="76" t="s">
        <v>171</v>
      </c>
      <c r="E39" s="74" t="s">
        <v>86</v>
      </c>
      <c r="F39" s="99">
        <v>3</v>
      </c>
      <c r="G39" s="100"/>
      <c r="H39" s="100">
        <f t="shared" si="7"/>
        <v>0</v>
      </c>
      <c r="I39" s="72"/>
    </row>
    <row r="40" spans="1:9" ht="15" customHeight="1" x14ac:dyDescent="0.2">
      <c r="A40" s="73">
        <v>24</v>
      </c>
      <c r="B40" s="73" t="s">
        <v>299</v>
      </c>
      <c r="C40" s="75"/>
      <c r="D40" s="76" t="s">
        <v>172</v>
      </c>
      <c r="E40" s="74" t="s">
        <v>86</v>
      </c>
      <c r="F40" s="99">
        <f>F39</f>
        <v>3</v>
      </c>
      <c r="G40" s="100"/>
      <c r="H40" s="100">
        <f t="shared" si="7"/>
        <v>0</v>
      </c>
      <c r="I40" s="72"/>
    </row>
    <row r="41" spans="1:9" ht="15" customHeight="1" x14ac:dyDescent="0.2">
      <c r="A41" s="73">
        <v>25</v>
      </c>
      <c r="B41" s="73" t="s">
        <v>298</v>
      </c>
      <c r="C41" s="75"/>
      <c r="D41" s="76" t="s">
        <v>129</v>
      </c>
      <c r="E41" s="74" t="s">
        <v>86</v>
      </c>
      <c r="F41" s="99">
        <v>3</v>
      </c>
      <c r="G41" s="100"/>
      <c r="H41" s="100">
        <f t="shared" si="7"/>
        <v>0</v>
      </c>
      <c r="I41" s="72"/>
    </row>
    <row r="42" spans="1:9" ht="15" customHeight="1" x14ac:dyDescent="0.2">
      <c r="A42" s="73">
        <v>26</v>
      </c>
      <c r="B42" s="73" t="s">
        <v>299</v>
      </c>
      <c r="C42" s="75"/>
      <c r="D42" s="76" t="s">
        <v>130</v>
      </c>
      <c r="E42" s="74" t="s">
        <v>86</v>
      </c>
      <c r="F42" s="99">
        <f>F41</f>
        <v>3</v>
      </c>
      <c r="G42" s="100"/>
      <c r="H42" s="100">
        <f t="shared" ref="H42:H44" si="8">F42*G42</f>
        <v>0</v>
      </c>
      <c r="I42" s="72"/>
    </row>
    <row r="43" spans="1:9" ht="15" customHeight="1" x14ac:dyDescent="0.2">
      <c r="A43" s="73">
        <v>27</v>
      </c>
      <c r="B43" s="73" t="s">
        <v>298</v>
      </c>
      <c r="C43" s="75"/>
      <c r="D43" s="76" t="s">
        <v>137</v>
      </c>
      <c r="E43" s="74" t="s">
        <v>86</v>
      </c>
      <c r="F43" s="99">
        <v>19</v>
      </c>
      <c r="G43" s="100"/>
      <c r="H43" s="100">
        <f t="shared" si="8"/>
        <v>0</v>
      </c>
      <c r="I43" s="72"/>
    </row>
    <row r="44" spans="1:9" ht="15" customHeight="1" x14ac:dyDescent="0.2">
      <c r="A44" s="73">
        <v>28</v>
      </c>
      <c r="B44" s="73" t="s">
        <v>299</v>
      </c>
      <c r="C44" s="75"/>
      <c r="D44" s="76" t="s">
        <v>131</v>
      </c>
      <c r="E44" s="74" t="s">
        <v>86</v>
      </c>
      <c r="F44" s="99">
        <f>F43</f>
        <v>19</v>
      </c>
      <c r="G44" s="100"/>
      <c r="H44" s="100">
        <f t="shared" si="8"/>
        <v>0</v>
      </c>
      <c r="I44" s="72"/>
    </row>
    <row r="45" spans="1:9" ht="15" customHeight="1" x14ac:dyDescent="0.2">
      <c r="A45" s="73">
        <v>29</v>
      </c>
      <c r="B45" s="73" t="s">
        <v>298</v>
      </c>
      <c r="C45" s="75"/>
      <c r="D45" s="76" t="s">
        <v>179</v>
      </c>
      <c r="E45" s="74" t="s">
        <v>86</v>
      </c>
      <c r="F45" s="99">
        <v>1</v>
      </c>
      <c r="G45" s="100"/>
      <c r="H45" s="100">
        <f t="shared" ref="H45:H46" si="9">F45*G45</f>
        <v>0</v>
      </c>
      <c r="I45" s="72"/>
    </row>
    <row r="46" spans="1:9" ht="15" customHeight="1" x14ac:dyDescent="0.2">
      <c r="A46" s="73">
        <v>30</v>
      </c>
      <c r="B46" s="73" t="s">
        <v>299</v>
      </c>
      <c r="C46" s="75"/>
      <c r="D46" s="76" t="s">
        <v>180</v>
      </c>
      <c r="E46" s="74" t="s">
        <v>86</v>
      </c>
      <c r="F46" s="99">
        <f>F45</f>
        <v>1</v>
      </c>
      <c r="G46" s="100"/>
      <c r="H46" s="100">
        <f t="shared" si="9"/>
        <v>0</v>
      </c>
      <c r="I46" s="72"/>
    </row>
    <row r="47" spans="1:9" ht="24" x14ac:dyDescent="0.2">
      <c r="A47" s="73">
        <v>31</v>
      </c>
      <c r="B47" s="73" t="s">
        <v>298</v>
      </c>
      <c r="C47" s="75"/>
      <c r="D47" s="76" t="s">
        <v>187</v>
      </c>
      <c r="E47" s="74" t="s">
        <v>87</v>
      </c>
      <c r="F47" s="99">
        <v>1</v>
      </c>
      <c r="G47" s="100"/>
      <c r="H47" s="100">
        <f t="shared" ref="H47" si="10">F47*G47</f>
        <v>0</v>
      </c>
      <c r="I47" s="72"/>
    </row>
    <row r="48" spans="1:9" ht="24" x14ac:dyDescent="0.2">
      <c r="A48" s="73"/>
      <c r="B48" s="73"/>
      <c r="C48" s="75"/>
      <c r="D48" s="87" t="s">
        <v>141</v>
      </c>
      <c r="E48" s="74"/>
      <c r="F48" s="99"/>
      <c r="G48" s="100"/>
      <c r="H48" s="100"/>
      <c r="I48" s="72"/>
    </row>
    <row r="49" spans="1:9" s="80" customFormat="1" ht="23.1" customHeight="1" x14ac:dyDescent="0.2">
      <c r="A49" s="73"/>
      <c r="B49" s="78"/>
      <c r="C49" s="79"/>
      <c r="D49" s="79" t="s">
        <v>328</v>
      </c>
      <c r="E49" s="77"/>
      <c r="F49" s="97"/>
      <c r="G49" s="101"/>
      <c r="H49" s="100"/>
      <c r="I49" s="72"/>
    </row>
    <row r="50" spans="1:9" ht="15" customHeight="1" x14ac:dyDescent="0.2">
      <c r="A50" s="73">
        <v>32</v>
      </c>
      <c r="B50" s="73" t="s">
        <v>298</v>
      </c>
      <c r="C50" s="75"/>
      <c r="D50" s="76" t="s">
        <v>142</v>
      </c>
      <c r="E50" s="74" t="s">
        <v>144</v>
      </c>
      <c r="F50" s="99">
        <v>32</v>
      </c>
      <c r="G50" s="100"/>
      <c r="H50" s="100">
        <f t="shared" ref="H50" si="11">F50*G50</f>
        <v>0</v>
      </c>
      <c r="I50" s="72"/>
    </row>
    <row r="51" spans="1:9" ht="15" customHeight="1" x14ac:dyDescent="0.2">
      <c r="A51" s="73">
        <v>33</v>
      </c>
      <c r="B51" s="73" t="s">
        <v>298</v>
      </c>
      <c r="C51" s="75"/>
      <c r="D51" s="76" t="s">
        <v>143</v>
      </c>
      <c r="E51" s="74" t="s">
        <v>86</v>
      </c>
      <c r="F51" s="99">
        <v>1</v>
      </c>
      <c r="G51" s="100"/>
      <c r="H51" s="100">
        <f t="shared" ref="H51" si="12">F51*G51</f>
        <v>0</v>
      </c>
      <c r="I51" s="72"/>
    </row>
    <row r="52" spans="1:9" ht="15" customHeight="1" x14ac:dyDescent="0.2">
      <c r="A52" s="73">
        <v>34</v>
      </c>
      <c r="B52" s="73" t="s">
        <v>298</v>
      </c>
      <c r="C52" s="75"/>
      <c r="D52" s="76" t="s">
        <v>239</v>
      </c>
      <c r="E52" s="74" t="s">
        <v>85</v>
      </c>
      <c r="F52" s="99">
        <v>400</v>
      </c>
      <c r="G52" s="100"/>
      <c r="H52" s="100">
        <f t="shared" ref="H52" si="13">F52*G52</f>
        <v>0</v>
      </c>
      <c r="I52" s="72"/>
    </row>
    <row r="53" spans="1:9" ht="15" customHeight="1" x14ac:dyDescent="0.2">
      <c r="A53" s="73">
        <v>35</v>
      </c>
      <c r="B53" s="73" t="s">
        <v>299</v>
      </c>
      <c r="C53" s="75"/>
      <c r="D53" s="76" t="s">
        <v>145</v>
      </c>
      <c r="E53" s="74" t="s">
        <v>87</v>
      </c>
      <c r="F53" s="99">
        <v>1</v>
      </c>
      <c r="G53" s="100"/>
      <c r="H53" s="100">
        <f t="shared" ref="H53" si="14">F53*G53</f>
        <v>0</v>
      </c>
      <c r="I53" s="72"/>
    </row>
    <row r="54" spans="1:9" s="80" customFormat="1" ht="23.1" customHeight="1" x14ac:dyDescent="0.2">
      <c r="A54" s="73"/>
      <c r="B54" s="78"/>
      <c r="C54" s="79"/>
      <c r="D54" s="79" t="s">
        <v>329</v>
      </c>
      <c r="E54" s="77"/>
      <c r="F54" s="97"/>
      <c r="G54" s="101"/>
      <c r="H54" s="100"/>
      <c r="I54" s="72"/>
    </row>
    <row r="55" spans="1:9" ht="15" customHeight="1" x14ac:dyDescent="0.2">
      <c r="A55" s="73">
        <v>36</v>
      </c>
      <c r="B55" s="73" t="s">
        <v>298</v>
      </c>
      <c r="C55" s="75"/>
      <c r="D55" s="76" t="s">
        <v>147</v>
      </c>
      <c r="E55" s="74" t="s">
        <v>86</v>
      </c>
      <c r="F55" s="99">
        <v>15</v>
      </c>
      <c r="G55" s="100"/>
      <c r="H55" s="100">
        <f t="shared" ref="H55" si="15">F55*G55</f>
        <v>0</v>
      </c>
      <c r="I55" s="72"/>
    </row>
    <row r="56" spans="1:9" ht="15" customHeight="1" x14ac:dyDescent="0.2">
      <c r="A56" s="73">
        <v>37</v>
      </c>
      <c r="B56" s="73" t="s">
        <v>298</v>
      </c>
      <c r="C56" s="75"/>
      <c r="D56" s="76" t="s">
        <v>148</v>
      </c>
      <c r="E56" s="74" t="s">
        <v>86</v>
      </c>
      <c r="F56" s="99">
        <v>20</v>
      </c>
      <c r="G56" s="100"/>
      <c r="H56" s="100">
        <f t="shared" ref="H56:H57" si="16">F56*G56</f>
        <v>0</v>
      </c>
      <c r="I56" s="72"/>
    </row>
    <row r="57" spans="1:9" ht="15" customHeight="1" x14ac:dyDescent="0.2">
      <c r="A57" s="73">
        <v>38</v>
      </c>
      <c r="B57" s="73" t="s">
        <v>298</v>
      </c>
      <c r="C57" s="75"/>
      <c r="D57" s="76" t="s">
        <v>335</v>
      </c>
      <c r="E57" s="74" t="s">
        <v>87</v>
      </c>
      <c r="F57" s="99">
        <v>1</v>
      </c>
      <c r="G57" s="100"/>
      <c r="H57" s="100">
        <f t="shared" si="16"/>
        <v>0</v>
      </c>
      <c r="I57" s="72"/>
    </row>
    <row r="58" spans="1:9" s="80" customFormat="1" ht="23.1" customHeight="1" x14ac:dyDescent="0.2">
      <c r="A58" s="73"/>
      <c r="B58" s="78"/>
      <c r="C58" s="79"/>
      <c r="D58" s="79" t="s">
        <v>330</v>
      </c>
      <c r="E58" s="77"/>
      <c r="F58" s="97"/>
      <c r="G58" s="101"/>
      <c r="H58" s="100"/>
      <c r="I58" s="72"/>
    </row>
    <row r="59" spans="1:9" ht="15" customHeight="1" x14ac:dyDescent="0.2">
      <c r="A59" s="73">
        <v>39</v>
      </c>
      <c r="B59" s="73" t="s">
        <v>299</v>
      </c>
      <c r="C59" s="75"/>
      <c r="D59" s="76" t="s">
        <v>195</v>
      </c>
      <c r="E59" s="74" t="s">
        <v>85</v>
      </c>
      <c r="F59" s="99">
        <v>90</v>
      </c>
      <c r="G59" s="100"/>
      <c r="H59" s="100">
        <f t="shared" ref="H59:H61" si="17">F59*G59</f>
        <v>0</v>
      </c>
      <c r="I59" s="72"/>
    </row>
    <row r="60" spans="1:9" ht="15" customHeight="1" x14ac:dyDescent="0.2">
      <c r="A60" s="73">
        <v>40</v>
      </c>
      <c r="B60" s="73" t="s">
        <v>299</v>
      </c>
      <c r="C60" s="75"/>
      <c r="D60" s="76" t="s">
        <v>197</v>
      </c>
      <c r="E60" s="74" t="s">
        <v>86</v>
      </c>
      <c r="F60" s="99">
        <v>10</v>
      </c>
      <c r="G60" s="100"/>
      <c r="H60" s="100">
        <f t="shared" si="17"/>
        <v>0</v>
      </c>
      <c r="I60" s="72"/>
    </row>
    <row r="61" spans="1:9" ht="15" customHeight="1" x14ac:dyDescent="0.2">
      <c r="A61" s="73">
        <v>41</v>
      </c>
      <c r="B61" s="73" t="s">
        <v>299</v>
      </c>
      <c r="C61" s="75"/>
      <c r="D61" s="76" t="s">
        <v>196</v>
      </c>
      <c r="E61" s="74" t="s">
        <v>86</v>
      </c>
      <c r="F61" s="99">
        <v>90</v>
      </c>
      <c r="G61" s="100"/>
      <c r="H61" s="100">
        <f t="shared" si="17"/>
        <v>0</v>
      </c>
      <c r="I61" s="72"/>
    </row>
    <row r="62" spans="1:9" s="80" customFormat="1" ht="23.1" customHeight="1" x14ac:dyDescent="0.2">
      <c r="A62" s="73"/>
      <c r="B62" s="78"/>
      <c r="C62" s="79"/>
      <c r="D62" s="79" t="s">
        <v>331</v>
      </c>
      <c r="E62" s="77"/>
      <c r="F62" s="97"/>
      <c r="G62" s="101"/>
      <c r="H62" s="100"/>
      <c r="I62" s="72"/>
    </row>
    <row r="63" spans="1:9" ht="15" customHeight="1" x14ac:dyDescent="0.2">
      <c r="A63" s="73">
        <v>42</v>
      </c>
      <c r="B63" s="73" t="s">
        <v>298</v>
      </c>
      <c r="C63" s="75"/>
      <c r="D63" s="76" t="s">
        <v>151</v>
      </c>
      <c r="E63" s="74" t="s">
        <v>87</v>
      </c>
      <c r="F63" s="99">
        <v>1</v>
      </c>
      <c r="G63" s="100"/>
      <c r="H63" s="100">
        <f t="shared" ref="H63:H65" si="18">F63*G63</f>
        <v>0</v>
      </c>
      <c r="I63" s="72"/>
    </row>
    <row r="64" spans="1:9" ht="15" customHeight="1" x14ac:dyDescent="0.2">
      <c r="A64" s="73">
        <v>43</v>
      </c>
      <c r="B64" s="73" t="s">
        <v>298</v>
      </c>
      <c r="C64" s="75"/>
      <c r="D64" s="76" t="s">
        <v>152</v>
      </c>
      <c r="E64" s="74" t="s">
        <v>87</v>
      </c>
      <c r="F64" s="99">
        <v>1</v>
      </c>
      <c r="G64" s="100"/>
      <c r="H64" s="100">
        <f t="shared" si="18"/>
        <v>0</v>
      </c>
      <c r="I64" s="72"/>
    </row>
    <row r="65" spans="1:9" ht="15" customHeight="1" x14ac:dyDescent="0.2">
      <c r="A65" s="73">
        <v>44</v>
      </c>
      <c r="B65" s="73" t="s">
        <v>298</v>
      </c>
      <c r="C65" s="75"/>
      <c r="D65" s="76" t="s">
        <v>153</v>
      </c>
      <c r="E65" s="74" t="s">
        <v>87</v>
      </c>
      <c r="F65" s="99">
        <v>1</v>
      </c>
      <c r="G65" s="100"/>
      <c r="H65" s="100">
        <f t="shared" si="18"/>
        <v>0</v>
      </c>
      <c r="I65" s="72"/>
    </row>
    <row r="66" spans="1:9" s="80" customFormat="1" ht="23.1" customHeight="1" x14ac:dyDescent="0.2">
      <c r="A66" s="73"/>
      <c r="B66" s="78"/>
      <c r="C66" s="79"/>
      <c r="D66" s="79" t="s">
        <v>199</v>
      </c>
      <c r="E66" s="77"/>
      <c r="F66" s="97"/>
      <c r="G66" s="101"/>
      <c r="H66" s="100"/>
      <c r="I66" s="72"/>
    </row>
    <row r="67" spans="1:9" ht="15" customHeight="1" x14ac:dyDescent="0.2">
      <c r="A67" s="73">
        <v>45</v>
      </c>
      <c r="B67" s="73" t="s">
        <v>298</v>
      </c>
      <c r="C67" s="75"/>
      <c r="D67" s="76" t="s">
        <v>200</v>
      </c>
      <c r="E67" s="74" t="s">
        <v>87</v>
      </c>
      <c r="F67" s="99">
        <v>1</v>
      </c>
      <c r="G67" s="100"/>
      <c r="H67" s="100">
        <f t="shared" ref="H67" si="19">F67*G67</f>
        <v>0</v>
      </c>
      <c r="I67" s="72"/>
    </row>
    <row r="68" spans="1:9" ht="15" customHeight="1" x14ac:dyDescent="0.2">
      <c r="A68" s="73">
        <v>46</v>
      </c>
      <c r="B68" s="73" t="s">
        <v>299</v>
      </c>
      <c r="C68" s="75"/>
      <c r="D68" s="76" t="s">
        <v>240</v>
      </c>
      <c r="E68" s="74" t="s">
        <v>87</v>
      </c>
      <c r="F68" s="99">
        <v>1</v>
      </c>
      <c r="G68" s="100"/>
      <c r="H68" s="100">
        <f t="shared" ref="H68" si="20">F68*G68</f>
        <v>0</v>
      </c>
      <c r="I68" s="72"/>
    </row>
    <row r="69" spans="1:9" s="80" customFormat="1" ht="22.9" customHeight="1" x14ac:dyDescent="0.2">
      <c r="A69" s="73"/>
      <c r="B69" s="78"/>
      <c r="C69" s="79"/>
      <c r="D69" s="79" t="s">
        <v>90</v>
      </c>
      <c r="E69" s="77"/>
      <c r="F69" s="98"/>
      <c r="G69" s="101"/>
      <c r="H69" s="102"/>
      <c r="I69" s="72"/>
    </row>
    <row r="70" spans="1:9" ht="15" customHeight="1" x14ac:dyDescent="0.2">
      <c r="A70" s="73">
        <v>47</v>
      </c>
      <c r="B70" s="73" t="s">
        <v>299</v>
      </c>
      <c r="C70" s="75"/>
      <c r="D70" s="76" t="s">
        <v>91</v>
      </c>
      <c r="E70" s="74" t="s">
        <v>87</v>
      </c>
      <c r="F70" s="99">
        <v>1</v>
      </c>
      <c r="G70" s="100"/>
      <c r="H70" s="100">
        <f t="shared" ref="H70:H74" si="21">F70*G70</f>
        <v>0</v>
      </c>
      <c r="I70" s="72"/>
    </row>
    <row r="71" spans="1:9" ht="15" customHeight="1" x14ac:dyDescent="0.2">
      <c r="A71" s="73">
        <v>48</v>
      </c>
      <c r="B71" s="73" t="s">
        <v>299</v>
      </c>
      <c r="C71" s="75"/>
      <c r="D71" s="76" t="s">
        <v>98</v>
      </c>
      <c r="E71" s="74" t="s">
        <v>87</v>
      </c>
      <c r="F71" s="99">
        <v>1</v>
      </c>
      <c r="G71" s="100"/>
      <c r="H71" s="100">
        <f t="shared" si="21"/>
        <v>0</v>
      </c>
      <c r="I71" s="72"/>
    </row>
    <row r="72" spans="1:9" ht="15" customHeight="1" x14ac:dyDescent="0.2">
      <c r="A72" s="73">
        <v>49</v>
      </c>
      <c r="B72" s="73" t="s">
        <v>299</v>
      </c>
      <c r="C72" s="75"/>
      <c r="D72" s="76" t="s">
        <v>92</v>
      </c>
      <c r="E72" s="74" t="s">
        <v>292</v>
      </c>
      <c r="F72" s="99">
        <v>40</v>
      </c>
      <c r="G72" s="100"/>
      <c r="H72" s="100">
        <f t="shared" si="21"/>
        <v>0</v>
      </c>
      <c r="I72" s="72"/>
    </row>
    <row r="73" spans="1:9" ht="15" customHeight="1" x14ac:dyDescent="0.2">
      <c r="A73" s="73">
        <v>50</v>
      </c>
      <c r="B73" s="73" t="s">
        <v>299</v>
      </c>
      <c r="C73" s="75"/>
      <c r="D73" s="76" t="s">
        <v>290</v>
      </c>
      <c r="E73" s="74" t="s">
        <v>292</v>
      </c>
      <c r="F73" s="99">
        <v>40</v>
      </c>
      <c r="G73" s="100"/>
      <c r="H73" s="100">
        <f t="shared" ref="H73" si="22">F73*G73</f>
        <v>0</v>
      </c>
      <c r="I73" s="72"/>
    </row>
    <row r="74" spans="1:9" ht="15" customHeight="1" x14ac:dyDescent="0.2">
      <c r="A74" s="73">
        <v>51</v>
      </c>
      <c r="B74" s="73" t="s">
        <v>299</v>
      </c>
      <c r="C74" s="75"/>
      <c r="D74" s="76" t="s">
        <v>93</v>
      </c>
      <c r="E74" s="74" t="s">
        <v>292</v>
      </c>
      <c r="F74" s="99">
        <v>80</v>
      </c>
      <c r="G74" s="100"/>
      <c r="H74" s="100">
        <f t="shared" si="21"/>
        <v>0</v>
      </c>
      <c r="I74" s="72"/>
    </row>
    <row r="75" spans="1:9" ht="15" customHeight="1" x14ac:dyDescent="0.2">
      <c r="A75" s="73">
        <v>52</v>
      </c>
      <c r="B75" s="73" t="s">
        <v>299</v>
      </c>
      <c r="C75" s="75"/>
      <c r="D75" s="76" t="s">
        <v>95</v>
      </c>
      <c r="E75" s="74" t="s">
        <v>292</v>
      </c>
      <c r="F75" s="99">
        <v>40</v>
      </c>
      <c r="G75" s="100"/>
      <c r="H75" s="100">
        <f t="shared" ref="H75" si="23">F75*G75</f>
        <v>0</v>
      </c>
      <c r="I75" s="72"/>
    </row>
    <row r="76" spans="1:9" ht="15" customHeight="1" x14ac:dyDescent="0.2">
      <c r="A76" s="73">
        <v>53</v>
      </c>
      <c r="B76" s="73" t="s">
        <v>298</v>
      </c>
      <c r="C76" s="75"/>
      <c r="D76" s="76" t="s">
        <v>94</v>
      </c>
      <c r="E76" s="74" t="s">
        <v>89</v>
      </c>
      <c r="F76" s="99">
        <v>5</v>
      </c>
      <c r="G76" s="100">
        <f>SUM(H12:H75)</f>
        <v>0</v>
      </c>
      <c r="H76" s="100">
        <f>F76*G76/100</f>
        <v>0</v>
      </c>
      <c r="I76" s="72"/>
    </row>
    <row r="77" spans="1:9" s="80" customFormat="1" ht="22.9" customHeight="1" x14ac:dyDescent="0.2">
      <c r="A77" s="73"/>
      <c r="B77" s="78"/>
      <c r="C77" s="79"/>
      <c r="D77" s="79" t="s">
        <v>96</v>
      </c>
      <c r="E77" s="77"/>
      <c r="F77" s="98"/>
      <c r="G77" s="101"/>
      <c r="H77" s="102">
        <f>SUM(H12:H76)</f>
        <v>0</v>
      </c>
      <c r="I77" s="72"/>
    </row>
  </sheetData>
  <mergeCells count="2">
    <mergeCell ref="C6:I6"/>
    <mergeCell ref="C7:I7"/>
  </mergeCells>
  <pageMargins left="0.39370078740157483" right="0.39370078740157483" top="0.39370078740157483" bottom="0.39370078740157483" header="0" footer="0"/>
  <pageSetup paperSize="9" scale="66" fitToHeight="100" orientation="portrait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8</vt:i4>
      </vt:variant>
    </vt:vector>
  </HeadingPairs>
  <TitlesOfParts>
    <vt:vector size="11" baseType="lpstr">
      <vt:lpstr>A Spoločné časti - elektro</vt:lpstr>
      <vt:lpstr>B1 Nájomné byty - elektro</vt:lpstr>
      <vt:lpstr>B2 Nebytové priestory - elektro</vt:lpstr>
      <vt:lpstr>'A Spoločné časti - elektro'!Názvy_tlače</vt:lpstr>
      <vt:lpstr>'B1 Nájomné byty - elektro'!Názvy_tlače</vt:lpstr>
      <vt:lpstr>'B2 Nebytové priestory - elektro'!Názvy_tlače</vt:lpstr>
      <vt:lpstr>'Rekapitulácia stavby'!Názvy_tlače</vt:lpstr>
      <vt:lpstr>'A Spoločné časti - elektro'!Oblasť_tlače</vt:lpstr>
      <vt:lpstr>'B1 Nájomné byty - elektro'!Oblasť_tlače</vt:lpstr>
      <vt:lpstr>'B2 Nebytové priestory - elektro'!Oblasť_tlače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Slavo Ferenc</dc:creator>
  <cp:lastModifiedBy>Marcel</cp:lastModifiedBy>
  <cp:lastPrinted>2023-05-04T06:30:45Z</cp:lastPrinted>
  <dcterms:created xsi:type="dcterms:W3CDTF">2020-07-11T13:13:01Z</dcterms:created>
  <dcterms:modified xsi:type="dcterms:W3CDTF">2023-05-04T06:30:53Z</dcterms:modified>
</cp:coreProperties>
</file>